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600" windowHeight="116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61" i="1"/>
  <c r="F3"/>
  <c r="G36"/>
  <c r="G37"/>
  <c r="G35"/>
  <c r="G3"/>
  <c r="F35"/>
  <c r="F36"/>
  <c r="F37"/>
  <c r="C38"/>
  <c r="F27"/>
  <c r="G27"/>
  <c r="C29"/>
  <c r="F28"/>
  <c r="G28"/>
  <c r="G26"/>
  <c r="F26"/>
  <c r="F48"/>
  <c r="F49"/>
  <c r="F30"/>
  <c r="F31"/>
  <c r="F32"/>
  <c r="G20"/>
  <c r="G21"/>
  <c r="G22"/>
  <c r="G23"/>
  <c r="G24"/>
  <c r="G25"/>
  <c r="F23"/>
  <c r="F24"/>
  <c r="F25"/>
  <c r="F33"/>
  <c r="F34"/>
  <c r="F20"/>
  <c r="F21"/>
  <c r="F22"/>
  <c r="F50"/>
  <c r="F7"/>
  <c r="G7"/>
  <c r="F8"/>
  <c r="G8"/>
  <c r="F9"/>
  <c r="G9"/>
  <c r="F10"/>
  <c r="G10"/>
  <c r="F11"/>
  <c r="G12"/>
  <c r="F12"/>
  <c r="G11"/>
  <c r="F13"/>
  <c r="F14"/>
  <c r="G13"/>
  <c r="G14"/>
  <c r="F15"/>
  <c r="F16"/>
  <c r="G17"/>
  <c r="F17"/>
  <c r="G15"/>
  <c r="G16"/>
  <c r="F18"/>
  <c r="F19"/>
  <c r="G18"/>
  <c r="G19"/>
  <c r="C51"/>
  <c r="F46"/>
  <c r="G62"/>
  <c r="F62"/>
  <c r="G61"/>
  <c r="F63"/>
  <c r="H56"/>
  <c r="H57"/>
  <c r="H65"/>
  <c r="G56"/>
  <c r="F56"/>
  <c r="G55"/>
  <c r="G57"/>
  <c r="F55"/>
  <c r="F57"/>
  <c r="F42"/>
  <c r="F43"/>
  <c r="F44"/>
  <c r="F45"/>
  <c r="F47"/>
  <c r="G31"/>
  <c r="G32"/>
  <c r="G33"/>
  <c r="G34"/>
  <c r="G30"/>
  <c r="C63"/>
  <c r="C57"/>
  <c r="G63"/>
  <c r="G29"/>
  <c r="G38"/>
  <c r="F29"/>
  <c r="F38"/>
  <c r="F65"/>
  <c r="F51"/>
  <c r="C65"/>
  <c r="G65"/>
</calcChain>
</file>

<file path=xl/sharedStrings.xml><?xml version="1.0" encoding="utf-8"?>
<sst xmlns="http://schemas.openxmlformats.org/spreadsheetml/2006/main" count="145" uniqueCount="76">
  <si>
    <t>ОРГАНИЗАЦИЯ  СМЕН В ПАЛАТОЧНЫХ ЛАГЕРЯХ ДЛЯ ВОСПИТАННИКОВ УЧРЕЖДЕНИЙ ДОПОЛНИТЕЛЬНОГО ОБРАЗОВАНИЯ ДЕТЕЙ</t>
  </si>
  <si>
    <t>Наименование палаточного лагеря (организатора)</t>
  </si>
  <si>
    <t>Количество человек*</t>
  </si>
  <si>
    <t>Количество дней*</t>
  </si>
  <si>
    <t>Нормативная стоимость путевки</t>
  </si>
  <si>
    <t>Субсидии из бюджета**</t>
  </si>
  <si>
    <t>Родительский взнос**</t>
  </si>
  <si>
    <t>Иные средства (предприятий, местный бюджет)</t>
  </si>
  <si>
    <t>Спортивно-туристический лагерь «Хыял»</t>
  </si>
  <si>
    <t>ОРГАНИЗАЦИЯ СМЕН В  ПРИШКОЛЬНЫХ ОЗДОРОВИТЕЛЬНЫХ ЛАГЕРЯХ ДНЕВНОГО ПРЕБЫВАНИЯ УЧАЩИХСЯ ОБЩЕОБРАЗОВАТЕЛЬНЫХ УЧРЕЖДЕНИЙ</t>
  </si>
  <si>
    <t>База (школа) для организации лагеря</t>
  </si>
  <si>
    <t>Итого летом</t>
  </si>
  <si>
    <t>Итого зимой</t>
  </si>
  <si>
    <t>Количест во человек*</t>
  </si>
  <si>
    <t>Итого</t>
  </si>
  <si>
    <t xml:space="preserve">   ОРГАНИЗАЦИЯ СМЕН В СТАЦИОНАРНОМ ОЗДОРОВИТЕЛЬНОМ  ЛАГЕРЕ ДЛЯ ДЕТЕЙ РАБОТНИКОВ МУНИЦИПАЛЬНЫХ И ГОСУДАРСТВЕННЫХ УЧРЕЖДЕНИЙ И ДЕТЕЙ РАБОТНИКОВ КОММЕРЧЕСКИХ И НЕКОММЕРЧЕСКИХ ОРГАНИЗАЦИЙ (ЗА ИСКЛЮЧЕНИЕМ ГОСУДАРСТВЕННЫХ И МУНИЦИПАЛЬНЫХ УЧРЕЖДЕНИЙ)</t>
  </si>
  <si>
    <t>Наименование стационарного ДОЛ</t>
  </si>
  <si>
    <t>Нормативная стоимость путевки, руб.</t>
  </si>
  <si>
    <t>Субсидии из бюджета, руб. **</t>
  </si>
  <si>
    <t>Родительский взнос, руб. **</t>
  </si>
  <si>
    <t>Иные средства (предприятий, местный бюджет), руб.**</t>
  </si>
  <si>
    <t>ОРГАНИЗАЦИЯ ПРОФИЛЬНЫХ СМЕН В СТАЦИОНАРНЫХ ЛАГЕРЯХ</t>
  </si>
  <si>
    <t>Субсидии из бюджета, руб.**</t>
  </si>
  <si>
    <t>Родительский взнос, руб.**</t>
  </si>
  <si>
    <t xml:space="preserve">Итого </t>
  </si>
  <si>
    <t>СУБСИДИИ НА ОБЕСПЕЧЕНИЕ ОРГАНИЗАЦИИ ОТДЫХА И ОЗДОРОВЛЕНИЯ ДЕТЕЙ И МОЛОДЕЖИ ИЗ СРЕДСТВ БЮДЖЕТА РЕСПУБЛИКИ ТАТАРСТАН</t>
  </si>
  <si>
    <t>Наименование показателя</t>
  </si>
  <si>
    <t>Сумма выделяемых субсидий из бюджета Республики Татарстан, руб.</t>
  </si>
  <si>
    <t>Норматив финансовых затрат на обеспечение организации отдыха и оздоровления детей в Республике Татарстан на одного ребенка из числа детей работников государственных и муниципальных учреждений и работников хозяйствующих субъектов (за исключением муниципальных и государственных учреждений) муниципального района</t>
  </si>
  <si>
    <t>МБОУ "Малолызинская СОШ"</t>
  </si>
  <si>
    <t>МБОУ "Субашская СОШ"</t>
  </si>
  <si>
    <t>МБОУ "Книнская СОШ"</t>
  </si>
  <si>
    <t>*-НОРМАТИВЫ ФИНАНСОВЫХ ЗАТРАТ НА ОРГАНИЗАЦИЮ ОТДЫХА И ОЗДОРОВЛЕНИЯ ДЕТЕЙ И МОЛОДЕЖИ В РЕСПУБЛИКЕ ТАТАРСТАН ОПРЕДЕЛЕНЫ ПОСТАНОВЛЕНИЕМ КАБИНЕТА МИНИСТРОВ РЕСПУБЛИКИ ТАТАРСТАН ОТ 14.02.2012 г. № 119</t>
  </si>
  <si>
    <t xml:space="preserve">  ОРГАНИЗАЦИЯ СМЕН В  ПРИШКОЛЬНЫХ ЛАГЕРЯХ  ТРУДА И ОТДЫХА С ДНЕВНЫМ ПРЕБЫВАНИЕМ УЧАЩИХСЯ ОБЩЕОБРАЗОВАТЕЛЬНЫХ УЧРЕЖДЕНИЙ</t>
  </si>
  <si>
    <t>ИТОГО ПО РАЙОНУ</t>
  </si>
  <si>
    <t>МБОУ «Балтасинская СОШ»</t>
  </si>
  <si>
    <t>МБОУ «Балтасинская Гимназия»</t>
  </si>
  <si>
    <t>МБОУ «Карадуванская СОШ»</t>
  </si>
  <si>
    <t>МБОУ «Кугунурская СОШ»</t>
  </si>
  <si>
    <t>МБОУ «Соснинская СОШ»</t>
  </si>
  <si>
    <t>МБОУ «Нуринерская СОШ»</t>
  </si>
  <si>
    <t>МБОУ «Янгуловская СОШ»</t>
  </si>
  <si>
    <t>МБОУ «Салаусская СОШ»</t>
  </si>
  <si>
    <t>МБОУ «Балтасинская гимназия»</t>
  </si>
  <si>
    <t>МБОУ «Нурминская СОШ"</t>
  </si>
  <si>
    <t>МБОУ «Бурбашская СОШ»</t>
  </si>
  <si>
    <t>МБОУ "Смаильская СОШ"</t>
  </si>
  <si>
    <t>МБОУ «Аланская СОШ»</t>
  </si>
  <si>
    <t>МБОУ «Нурминская СОШ »</t>
  </si>
  <si>
    <t>МБОУ «Нуринерская СОШ »</t>
  </si>
  <si>
    <t>МБОУ "Арборская СОШ"</t>
  </si>
  <si>
    <t>МБОУ "Бурбашская СОШ"</t>
  </si>
  <si>
    <t>МБОУ "Карадуванская СОШ"</t>
  </si>
  <si>
    <t>МБОУ "Средне-Кушкетская СОШ"</t>
  </si>
  <si>
    <t>МБОУ "Шишинерская СОШ"</t>
  </si>
  <si>
    <t>МБОУ "Шубанская СОШ"</t>
  </si>
  <si>
    <t>Сроки проведения</t>
  </si>
  <si>
    <t>01.08-24.08</t>
  </si>
  <si>
    <t>МБОУ "Ципьинская СОШ"</t>
  </si>
  <si>
    <t>МБОУ"Субашская СОШ"</t>
  </si>
  <si>
    <t>26.05-19.06</t>
  </si>
  <si>
    <t>МБОУ "Балтасинская СОШ"</t>
  </si>
  <si>
    <t>МБОУ "Тюнтерская СОШ"</t>
  </si>
  <si>
    <t>02.06-21.06</t>
  </si>
  <si>
    <t>«Романтик» 07.08-13.08</t>
  </si>
  <si>
    <t>29.12-07.01</t>
  </si>
  <si>
    <t>МБОУ «Ципьинская СОШ»</t>
  </si>
  <si>
    <t>МБОУ "Салаусская СОШ"</t>
  </si>
  <si>
    <t>Филиал МБОУ "Тюнтерская СОШ"-Кушкетбашская НОШ</t>
  </si>
  <si>
    <t>МБОУ "Нурминская СОШ"</t>
  </si>
  <si>
    <t>25.06-16.07</t>
  </si>
  <si>
    <t>19.06-05.08</t>
  </si>
  <si>
    <t>16.06-22.06</t>
  </si>
  <si>
    <t>** -РАЗМЕРЫ РАСЧЕТА СУБСИДИЙ, ВЫДЕЛЯЕМЫХ ИЗ БЮДЖЕТА РЕСПУБЛИКИ ТАТАРСТАН, РОДИТЕЛЬСКИХ ВЗНОСОВ, СРЕДСТВ ПРЕДПРИЯТИЙ ОПРЕДЕЛЕНЫ ПОСТАНОВЛЕНИЕМ КАБИНЕТА МИНИСТРОВ РЕСПУБЛИКИ ТАТАРСТАН ОТ 07.02.2014 г. №73</t>
  </si>
  <si>
    <t>Стационарный  лагерь «Романтик»</t>
  </si>
  <si>
    <t>Стационарный лагерь «Романтик»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</si>
</sst>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justify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2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2" fontId="1" fillId="0" borderId="2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justify"/>
    </xf>
    <xf numFmtId="0" fontId="1" fillId="0" borderId="6" xfId="0" applyFont="1" applyBorder="1" applyAlignment="1">
      <alignment horizontal="center" vertical="justify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justify"/>
    </xf>
    <xf numFmtId="0" fontId="1" fillId="0" borderId="4" xfId="0" applyFont="1" applyBorder="1" applyAlignment="1">
      <alignment horizontal="center" vertical="justify"/>
    </xf>
    <xf numFmtId="0" fontId="1" fillId="0" borderId="5" xfId="0" applyFont="1" applyBorder="1" applyAlignment="1">
      <alignment horizontal="center" vertical="justify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23</xdr:row>
      <xdr:rowOff>142875</xdr:rowOff>
    </xdr:from>
    <xdr:to>
      <xdr:col>0</xdr:col>
      <xdr:colOff>266700</xdr:colOff>
      <xdr:row>23</xdr:row>
      <xdr:rowOff>188594</xdr:rowOff>
    </xdr:to>
    <xdr:sp macro="" textlink="">
      <xdr:nvSpPr>
        <xdr:cNvPr id="2" name="TextBox 1"/>
        <xdr:cNvSpPr txBox="1"/>
      </xdr:nvSpPr>
      <xdr:spPr>
        <a:xfrm>
          <a:off x="57150" y="7019925"/>
          <a:ext cx="20955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4"/>
  <sheetViews>
    <sheetView tabSelected="1" topLeftCell="A22" workbookViewId="0">
      <selection activeCell="B6" sqref="B6"/>
    </sheetView>
  </sheetViews>
  <sheetFormatPr defaultRowHeight="15.75"/>
  <cols>
    <col min="1" max="1" width="36.140625" style="2" customWidth="1"/>
    <col min="2" max="2" width="13.5703125" style="2" customWidth="1"/>
    <col min="3" max="3" width="15.42578125" style="2" customWidth="1"/>
    <col min="4" max="4" width="8.5703125" style="2" customWidth="1"/>
    <col min="5" max="5" width="11.5703125" style="2" customWidth="1"/>
    <col min="6" max="6" width="15" style="2" bestFit="1" customWidth="1"/>
    <col min="7" max="7" width="14.85546875" style="2" customWidth="1"/>
    <col min="8" max="8" width="12" style="2" bestFit="1" customWidth="1"/>
    <col min="9" max="16384" width="9.140625" style="2"/>
  </cols>
  <sheetData>
    <row r="1" spans="1:8" ht="31.5" customHeight="1">
      <c r="A1" s="32" t="s">
        <v>0</v>
      </c>
      <c r="B1" s="32"/>
      <c r="C1" s="32"/>
      <c r="D1" s="32"/>
      <c r="E1" s="32"/>
      <c r="F1" s="32"/>
      <c r="G1" s="32"/>
      <c r="H1" s="32"/>
    </row>
    <row r="2" spans="1:8" ht="94.5">
      <c r="A2" s="4" t="s">
        <v>1</v>
      </c>
      <c r="B2" s="5" t="s">
        <v>56</v>
      </c>
      <c r="C2" s="4" t="s">
        <v>2</v>
      </c>
      <c r="D2" s="4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spans="1:8" s="18" customFormat="1" ht="31.5">
      <c r="A3" s="7" t="s">
        <v>8</v>
      </c>
      <c r="B3" s="6" t="s">
        <v>64</v>
      </c>
      <c r="C3" s="6">
        <v>60</v>
      </c>
      <c r="D3" s="6">
        <v>7</v>
      </c>
      <c r="E3" s="6">
        <v>5328.4</v>
      </c>
      <c r="F3" s="6">
        <f>C3*E3*0.85</f>
        <v>271748.39999999997</v>
      </c>
      <c r="G3" s="6">
        <f>C3*E3*0.15</f>
        <v>47955.6</v>
      </c>
      <c r="H3" s="17"/>
    </row>
    <row r="4" spans="1:8">
      <c r="A4" s="1"/>
    </row>
    <row r="5" spans="1:8" ht="37.5" customHeight="1">
      <c r="A5" s="32" t="s">
        <v>9</v>
      </c>
      <c r="B5" s="32"/>
      <c r="C5" s="32"/>
      <c r="D5" s="32"/>
      <c r="E5" s="32"/>
      <c r="F5" s="32"/>
      <c r="G5" s="32"/>
      <c r="H5" s="32"/>
    </row>
    <row r="6" spans="1:8" ht="94.5">
      <c r="A6" s="9" t="s">
        <v>10</v>
      </c>
      <c r="B6" s="5" t="s">
        <v>56</v>
      </c>
      <c r="C6" s="9" t="s">
        <v>2</v>
      </c>
      <c r="D6" s="9" t="s">
        <v>3</v>
      </c>
      <c r="E6" s="10" t="s">
        <v>4</v>
      </c>
      <c r="F6" s="10" t="s">
        <v>5</v>
      </c>
      <c r="G6" s="6" t="s">
        <v>6</v>
      </c>
      <c r="H6" s="10" t="s">
        <v>7</v>
      </c>
    </row>
    <row r="7" spans="1:8">
      <c r="A7" s="7" t="s">
        <v>47</v>
      </c>
      <c r="B7" s="7" t="s">
        <v>60</v>
      </c>
      <c r="C7" s="6">
        <v>25</v>
      </c>
      <c r="D7" s="6">
        <v>21</v>
      </c>
      <c r="E7" s="6">
        <v>2757.3</v>
      </c>
      <c r="F7" s="13">
        <f>C7*E7*0.85</f>
        <v>58592.625</v>
      </c>
      <c r="G7" s="6">
        <f>C7*E7*0.15</f>
        <v>10339.875</v>
      </c>
      <c r="H7" s="6"/>
    </row>
    <row r="8" spans="1:8">
      <c r="A8" s="7" t="s">
        <v>36</v>
      </c>
      <c r="B8" s="7" t="s">
        <v>60</v>
      </c>
      <c r="C8" s="6">
        <v>189</v>
      </c>
      <c r="D8" s="6">
        <v>21</v>
      </c>
      <c r="E8" s="6">
        <v>2757.3</v>
      </c>
      <c r="F8" s="13">
        <f t="shared" ref="F8:F27" si="0">C8*E8*0.85</f>
        <v>442960.245</v>
      </c>
      <c r="G8" s="6">
        <f t="shared" ref="G8:G28" si="1">C8*E8*0.15</f>
        <v>78169.455000000002</v>
      </c>
      <c r="H8" s="6"/>
    </row>
    <row r="9" spans="1:8">
      <c r="A9" s="7" t="s">
        <v>46</v>
      </c>
      <c r="B9" s="7" t="s">
        <v>60</v>
      </c>
      <c r="C9" s="6">
        <v>26</v>
      </c>
      <c r="D9" s="6">
        <v>21</v>
      </c>
      <c r="E9" s="6">
        <v>2757.3</v>
      </c>
      <c r="F9" s="13">
        <f t="shared" si="0"/>
        <v>60936.33</v>
      </c>
      <c r="G9" s="6">
        <f t="shared" si="1"/>
        <v>10753.47</v>
      </c>
      <c r="H9" s="6"/>
    </row>
    <row r="10" spans="1:8">
      <c r="A10" s="7" t="s">
        <v>66</v>
      </c>
      <c r="B10" s="7" t="s">
        <v>60</v>
      </c>
      <c r="C10" s="6">
        <v>60</v>
      </c>
      <c r="D10" s="6">
        <v>21</v>
      </c>
      <c r="E10" s="6">
        <v>2757.3</v>
      </c>
      <c r="F10" s="13">
        <f t="shared" si="0"/>
        <v>140622.29999999999</v>
      </c>
      <c r="G10" s="6">
        <f t="shared" si="1"/>
        <v>24815.7</v>
      </c>
      <c r="H10" s="6"/>
    </row>
    <row r="11" spans="1:8">
      <c r="A11" s="7" t="s">
        <v>38</v>
      </c>
      <c r="B11" s="7" t="s">
        <v>60</v>
      </c>
      <c r="C11" s="6">
        <v>30</v>
      </c>
      <c r="D11" s="6">
        <v>21</v>
      </c>
      <c r="E11" s="6">
        <v>2757.3</v>
      </c>
      <c r="F11" s="13">
        <f t="shared" si="0"/>
        <v>70311.149999999994</v>
      </c>
      <c r="G11" s="6">
        <f t="shared" si="1"/>
        <v>12407.85</v>
      </c>
      <c r="H11" s="6"/>
    </row>
    <row r="12" spans="1:8">
      <c r="A12" s="7" t="s">
        <v>29</v>
      </c>
      <c r="B12" s="7" t="s">
        <v>60</v>
      </c>
      <c r="C12" s="6">
        <v>60</v>
      </c>
      <c r="D12" s="6">
        <v>21</v>
      </c>
      <c r="E12" s="6">
        <v>2757.3</v>
      </c>
      <c r="F12" s="13">
        <f t="shared" si="0"/>
        <v>140622.29999999999</v>
      </c>
      <c r="G12" s="6">
        <f t="shared" si="1"/>
        <v>24815.7</v>
      </c>
      <c r="H12" s="6"/>
    </row>
    <row r="13" spans="1:8">
      <c r="A13" s="7" t="s">
        <v>30</v>
      </c>
      <c r="B13" s="7" t="s">
        <v>60</v>
      </c>
      <c r="C13" s="6">
        <v>30</v>
      </c>
      <c r="D13" s="6">
        <v>21</v>
      </c>
      <c r="E13" s="6">
        <v>2757.3</v>
      </c>
      <c r="F13" s="13">
        <f t="shared" si="0"/>
        <v>70311.149999999994</v>
      </c>
      <c r="G13" s="6">
        <f t="shared" si="1"/>
        <v>12407.85</v>
      </c>
      <c r="H13" s="6"/>
    </row>
    <row r="14" spans="1:8">
      <c r="A14" s="7" t="s">
        <v>39</v>
      </c>
      <c r="B14" s="7" t="s">
        <v>60</v>
      </c>
      <c r="C14" s="6">
        <v>31</v>
      </c>
      <c r="D14" s="6">
        <v>21</v>
      </c>
      <c r="E14" s="6">
        <v>2757.3</v>
      </c>
      <c r="F14" s="13">
        <f t="shared" si="0"/>
        <v>72654.854999999996</v>
      </c>
      <c r="G14" s="6">
        <f t="shared" si="1"/>
        <v>12821.445</v>
      </c>
      <c r="H14" s="6"/>
    </row>
    <row r="15" spans="1:8">
      <c r="A15" s="7" t="s">
        <v>40</v>
      </c>
      <c r="B15" s="7" t="s">
        <v>60</v>
      </c>
      <c r="C15" s="6">
        <v>35</v>
      </c>
      <c r="D15" s="6">
        <v>21</v>
      </c>
      <c r="E15" s="6">
        <v>2757.3</v>
      </c>
      <c r="F15" s="13">
        <f t="shared" si="0"/>
        <v>82029.675000000003</v>
      </c>
      <c r="G15" s="6">
        <f t="shared" si="1"/>
        <v>14475.824999999999</v>
      </c>
      <c r="H15" s="6"/>
    </row>
    <row r="16" spans="1:8">
      <c r="A16" s="7" t="s">
        <v>62</v>
      </c>
      <c r="B16" s="7" t="s">
        <v>60</v>
      </c>
      <c r="C16" s="6">
        <v>24</v>
      </c>
      <c r="D16" s="6">
        <v>21</v>
      </c>
      <c r="E16" s="6">
        <v>2757.3</v>
      </c>
      <c r="F16" s="13">
        <f t="shared" si="0"/>
        <v>56248.920000000006</v>
      </c>
      <c r="G16" s="6">
        <f t="shared" si="1"/>
        <v>9926.2800000000007</v>
      </c>
      <c r="H16" s="6"/>
    </row>
    <row r="17" spans="1:8">
      <c r="A17" s="7" t="s">
        <v>48</v>
      </c>
      <c r="B17" s="7" t="s">
        <v>57</v>
      </c>
      <c r="C17" s="6">
        <v>80</v>
      </c>
      <c r="D17" s="6">
        <v>21</v>
      </c>
      <c r="E17" s="6">
        <v>2757.3</v>
      </c>
      <c r="F17" s="13">
        <f t="shared" si="0"/>
        <v>187496.4</v>
      </c>
      <c r="G17" s="6">
        <f t="shared" si="1"/>
        <v>33087.599999999999</v>
      </c>
      <c r="H17" s="6"/>
    </row>
    <row r="18" spans="1:8">
      <c r="A18" s="7" t="s">
        <v>41</v>
      </c>
      <c r="B18" s="7" t="s">
        <v>60</v>
      </c>
      <c r="C18" s="6">
        <v>40</v>
      </c>
      <c r="D18" s="6">
        <v>21</v>
      </c>
      <c r="E18" s="6">
        <v>2757.3</v>
      </c>
      <c r="F18" s="13">
        <f t="shared" si="0"/>
        <v>93748.2</v>
      </c>
      <c r="G18" s="6">
        <f t="shared" si="1"/>
        <v>16543.8</v>
      </c>
      <c r="H18" s="6"/>
    </row>
    <row r="19" spans="1:8">
      <c r="A19" s="24" t="s">
        <v>31</v>
      </c>
      <c r="B19" s="7" t="s">
        <v>60</v>
      </c>
      <c r="C19" s="25">
        <v>30</v>
      </c>
      <c r="D19" s="25">
        <v>21</v>
      </c>
      <c r="E19" s="6">
        <v>2757.3</v>
      </c>
      <c r="F19" s="26">
        <f t="shared" si="0"/>
        <v>70311.149999999994</v>
      </c>
      <c r="G19" s="25">
        <f t="shared" si="1"/>
        <v>12407.85</v>
      </c>
      <c r="H19" s="11"/>
    </row>
    <row r="20" spans="1:8">
      <c r="A20" s="24" t="s">
        <v>50</v>
      </c>
      <c r="B20" s="7" t="s">
        <v>60</v>
      </c>
      <c r="C20" s="25">
        <v>24</v>
      </c>
      <c r="D20" s="25">
        <v>21</v>
      </c>
      <c r="E20" s="6">
        <v>2757.3</v>
      </c>
      <c r="F20" s="26">
        <f t="shared" si="0"/>
        <v>56248.920000000006</v>
      </c>
      <c r="G20" s="25">
        <f t="shared" si="1"/>
        <v>9926.2800000000007</v>
      </c>
      <c r="H20" s="11"/>
    </row>
    <row r="21" spans="1:8">
      <c r="A21" s="24" t="s">
        <v>51</v>
      </c>
      <c r="B21" s="7" t="s">
        <v>60</v>
      </c>
      <c r="C21" s="25">
        <v>30</v>
      </c>
      <c r="D21" s="25">
        <v>21</v>
      </c>
      <c r="E21" s="6">
        <v>2757.3</v>
      </c>
      <c r="F21" s="26">
        <f t="shared" si="0"/>
        <v>70311.149999999994</v>
      </c>
      <c r="G21" s="25">
        <f t="shared" si="1"/>
        <v>12407.85</v>
      </c>
      <c r="H21" s="11"/>
    </row>
    <row r="22" spans="1:8">
      <c r="A22" s="24" t="s">
        <v>52</v>
      </c>
      <c r="B22" s="7" t="s">
        <v>60</v>
      </c>
      <c r="C22" s="25">
        <v>50</v>
      </c>
      <c r="D22" s="25">
        <v>21</v>
      </c>
      <c r="E22" s="6">
        <v>2757.3</v>
      </c>
      <c r="F22" s="26">
        <f t="shared" si="0"/>
        <v>117185.25</v>
      </c>
      <c r="G22" s="25">
        <f t="shared" si="1"/>
        <v>20679.75</v>
      </c>
      <c r="H22" s="11"/>
    </row>
    <row r="23" spans="1:8">
      <c r="A23" s="24" t="s">
        <v>53</v>
      </c>
      <c r="B23" s="7" t="s">
        <v>60</v>
      </c>
      <c r="C23" s="25">
        <v>30</v>
      </c>
      <c r="D23" s="25">
        <v>21</v>
      </c>
      <c r="E23" s="6">
        <v>2757.3</v>
      </c>
      <c r="F23" s="26">
        <f t="shared" si="0"/>
        <v>70311.149999999994</v>
      </c>
      <c r="G23" s="25">
        <f t="shared" si="1"/>
        <v>12407.85</v>
      </c>
      <c r="H23" s="11"/>
    </row>
    <row r="24" spans="1:8">
      <c r="A24" s="24" t="s">
        <v>54</v>
      </c>
      <c r="B24" s="7" t="s">
        <v>60</v>
      </c>
      <c r="C24" s="25">
        <v>25</v>
      </c>
      <c r="D24" s="25">
        <v>21</v>
      </c>
      <c r="E24" s="6">
        <v>2757.3</v>
      </c>
      <c r="F24" s="26">
        <f t="shared" si="0"/>
        <v>58592.625</v>
      </c>
      <c r="G24" s="25">
        <f t="shared" si="1"/>
        <v>10339.875</v>
      </c>
      <c r="H24" s="11"/>
    </row>
    <row r="25" spans="1:8">
      <c r="A25" s="24" t="s">
        <v>55</v>
      </c>
      <c r="B25" s="7" t="s">
        <v>60</v>
      </c>
      <c r="C25" s="25">
        <v>25</v>
      </c>
      <c r="D25" s="25">
        <v>21</v>
      </c>
      <c r="E25" s="6">
        <v>2757.3</v>
      </c>
      <c r="F25" s="26">
        <f t="shared" si="0"/>
        <v>58592.625</v>
      </c>
      <c r="G25" s="25">
        <f t="shared" si="1"/>
        <v>10339.875</v>
      </c>
      <c r="H25" s="11"/>
    </row>
    <row r="26" spans="1:8">
      <c r="A26" s="24" t="s">
        <v>61</v>
      </c>
      <c r="B26" s="7" t="s">
        <v>60</v>
      </c>
      <c r="C26" s="25">
        <v>180</v>
      </c>
      <c r="D26" s="25">
        <v>21</v>
      </c>
      <c r="E26" s="6">
        <v>2757.3</v>
      </c>
      <c r="F26" s="26">
        <f t="shared" si="0"/>
        <v>421866.9</v>
      </c>
      <c r="G26" s="25">
        <f t="shared" si="1"/>
        <v>74447.100000000006</v>
      </c>
      <c r="H26" s="11"/>
    </row>
    <row r="27" spans="1:8" ht="31.5">
      <c r="A27" s="24" t="s">
        <v>68</v>
      </c>
      <c r="B27" s="7" t="s">
        <v>60</v>
      </c>
      <c r="C27" s="25">
        <v>26</v>
      </c>
      <c r="D27" s="25">
        <v>21</v>
      </c>
      <c r="E27" s="6">
        <v>2757.3</v>
      </c>
      <c r="F27" s="29">
        <f t="shared" si="0"/>
        <v>60936.33</v>
      </c>
      <c r="G27" s="25">
        <f t="shared" si="1"/>
        <v>10753.47</v>
      </c>
      <c r="H27" s="11"/>
    </row>
    <row r="28" spans="1:8">
      <c r="A28" s="24" t="s">
        <v>67</v>
      </c>
      <c r="B28" s="7" t="s">
        <v>60</v>
      </c>
      <c r="C28" s="25">
        <v>50</v>
      </c>
      <c r="D28" s="25">
        <v>21</v>
      </c>
      <c r="E28" s="6">
        <v>2757.3</v>
      </c>
      <c r="F28" s="26">
        <f>C28*E28*0.85</f>
        <v>117185.25</v>
      </c>
      <c r="G28" s="25">
        <f t="shared" si="1"/>
        <v>20679.75</v>
      </c>
      <c r="H28" s="11"/>
    </row>
    <row r="29" spans="1:8" s="18" customFormat="1">
      <c r="A29" s="27" t="s">
        <v>11</v>
      </c>
      <c r="B29" s="27"/>
      <c r="C29" s="28">
        <f>SUM(C7:C28)</f>
        <v>1100</v>
      </c>
      <c r="D29" s="28"/>
      <c r="E29" s="28"/>
      <c r="F29" s="28">
        <f>SUM(F7:F28)</f>
        <v>2578075.4999999995</v>
      </c>
      <c r="G29" s="28">
        <f>SUM(G7:G28)</f>
        <v>454954.5</v>
      </c>
      <c r="H29" s="17"/>
    </row>
    <row r="30" spans="1:8">
      <c r="A30" s="7" t="s">
        <v>35</v>
      </c>
      <c r="B30" s="7" t="s">
        <v>65</v>
      </c>
      <c r="C30" s="6">
        <v>60</v>
      </c>
      <c r="D30" s="6">
        <v>7</v>
      </c>
      <c r="E30" s="6">
        <v>919.1</v>
      </c>
      <c r="F30" s="6">
        <f t="shared" ref="F30:F37" si="2">C30*E30*0.85</f>
        <v>46874.1</v>
      </c>
      <c r="G30" s="6">
        <f t="shared" ref="G30:G37" si="3">C30*E30*0.15</f>
        <v>8271.9</v>
      </c>
      <c r="H30" s="6"/>
    </row>
    <row r="31" spans="1:8">
      <c r="A31" s="7" t="s">
        <v>36</v>
      </c>
      <c r="B31" s="7" t="s">
        <v>65</v>
      </c>
      <c r="C31" s="6">
        <v>90</v>
      </c>
      <c r="D31" s="6">
        <v>7</v>
      </c>
      <c r="E31" s="6">
        <v>919.1</v>
      </c>
      <c r="F31" s="6">
        <f t="shared" si="2"/>
        <v>70311.149999999994</v>
      </c>
      <c r="G31" s="6">
        <f t="shared" si="3"/>
        <v>12407.85</v>
      </c>
      <c r="H31" s="6"/>
    </row>
    <row r="32" spans="1:8">
      <c r="A32" s="7" t="s">
        <v>37</v>
      </c>
      <c r="B32" s="7" t="s">
        <v>65</v>
      </c>
      <c r="C32" s="6">
        <v>30</v>
      </c>
      <c r="D32" s="6">
        <v>7</v>
      </c>
      <c r="E32" s="6">
        <v>919.1</v>
      </c>
      <c r="F32" s="6">
        <f t="shared" si="2"/>
        <v>23437.05</v>
      </c>
      <c r="G32" s="6">
        <f t="shared" si="3"/>
        <v>4135.95</v>
      </c>
      <c r="H32" s="6"/>
    </row>
    <row r="33" spans="1:8">
      <c r="A33" s="7" t="s">
        <v>42</v>
      </c>
      <c r="B33" s="7" t="s">
        <v>65</v>
      </c>
      <c r="C33" s="6">
        <v>50</v>
      </c>
      <c r="D33" s="6">
        <v>7</v>
      </c>
      <c r="E33" s="6">
        <v>919.1</v>
      </c>
      <c r="F33" s="6">
        <f t="shared" si="2"/>
        <v>39061.75</v>
      </c>
      <c r="G33" s="6">
        <f t="shared" si="3"/>
        <v>6893.25</v>
      </c>
      <c r="H33" s="6"/>
    </row>
    <row r="34" spans="1:8">
      <c r="A34" s="7" t="s">
        <v>49</v>
      </c>
      <c r="B34" s="7" t="s">
        <v>65</v>
      </c>
      <c r="C34" s="6">
        <v>20</v>
      </c>
      <c r="D34" s="6">
        <v>7</v>
      </c>
      <c r="E34" s="6">
        <v>919.1</v>
      </c>
      <c r="F34" s="6">
        <f t="shared" si="2"/>
        <v>15624.699999999999</v>
      </c>
      <c r="G34" s="6">
        <f t="shared" si="3"/>
        <v>2757.2999999999997</v>
      </c>
      <c r="H34" s="6"/>
    </row>
    <row r="35" spans="1:8">
      <c r="A35" s="7" t="s">
        <v>69</v>
      </c>
      <c r="B35" s="7" t="s">
        <v>65</v>
      </c>
      <c r="C35" s="6">
        <v>30</v>
      </c>
      <c r="D35" s="6">
        <v>7</v>
      </c>
      <c r="E35" s="6">
        <v>919.1</v>
      </c>
      <c r="F35" s="6">
        <f t="shared" si="2"/>
        <v>23437.05</v>
      </c>
      <c r="G35" s="6">
        <f t="shared" si="3"/>
        <v>4135.95</v>
      </c>
      <c r="H35" s="6"/>
    </row>
    <row r="36" spans="1:8">
      <c r="A36" s="7" t="s">
        <v>51</v>
      </c>
      <c r="B36" s="7" t="s">
        <v>65</v>
      </c>
      <c r="C36" s="6">
        <v>30</v>
      </c>
      <c r="D36" s="6">
        <v>7</v>
      </c>
      <c r="E36" s="6">
        <v>919.1</v>
      </c>
      <c r="F36" s="6">
        <f t="shared" si="2"/>
        <v>23437.05</v>
      </c>
      <c r="G36" s="6">
        <f t="shared" si="3"/>
        <v>4135.95</v>
      </c>
      <c r="H36" s="6"/>
    </row>
    <row r="37" spans="1:8">
      <c r="A37" s="7" t="s">
        <v>58</v>
      </c>
      <c r="B37" s="7" t="s">
        <v>65</v>
      </c>
      <c r="C37" s="6">
        <v>40</v>
      </c>
      <c r="D37" s="6">
        <v>7</v>
      </c>
      <c r="E37" s="6">
        <v>919.1</v>
      </c>
      <c r="F37" s="6">
        <f t="shared" si="2"/>
        <v>31249.399999999998</v>
      </c>
      <c r="G37" s="6">
        <f t="shared" si="3"/>
        <v>5514.5999999999995</v>
      </c>
      <c r="H37" s="6"/>
    </row>
    <row r="38" spans="1:8" s="18" customFormat="1">
      <c r="A38" s="16" t="s">
        <v>12</v>
      </c>
      <c r="B38" s="16"/>
      <c r="C38" s="17">
        <f>SUM(C30:C37)</f>
        <v>350</v>
      </c>
      <c r="D38" s="17"/>
      <c r="E38" s="17"/>
      <c r="F38" s="17">
        <f>SUM(F30:F37)</f>
        <v>273432.25</v>
      </c>
      <c r="G38" s="17">
        <f>SUM(G30:G37)</f>
        <v>48252.749999999993</v>
      </c>
      <c r="H38" s="17"/>
    </row>
    <row r="40" spans="1:8" ht="33.75" customHeight="1">
      <c r="A40" s="33" t="s">
        <v>33</v>
      </c>
      <c r="B40" s="33"/>
      <c r="C40" s="33"/>
      <c r="D40" s="33"/>
      <c r="E40" s="33"/>
      <c r="F40" s="33"/>
      <c r="G40" s="33"/>
      <c r="H40" s="33"/>
    </row>
    <row r="41" spans="1:8" ht="94.5">
      <c r="A41" s="4" t="s">
        <v>10</v>
      </c>
      <c r="B41" s="4" t="s">
        <v>56</v>
      </c>
      <c r="C41" s="4" t="s">
        <v>13</v>
      </c>
      <c r="D41" s="4" t="s">
        <v>3</v>
      </c>
      <c r="E41" s="6" t="s">
        <v>4</v>
      </c>
      <c r="F41" s="6" t="s">
        <v>5</v>
      </c>
      <c r="G41" s="6" t="s">
        <v>6</v>
      </c>
      <c r="H41" s="6" t="s">
        <v>7</v>
      </c>
    </row>
    <row r="42" spans="1:8">
      <c r="A42" s="7" t="s">
        <v>43</v>
      </c>
      <c r="B42" s="7" t="s">
        <v>63</v>
      </c>
      <c r="C42" s="6">
        <v>50</v>
      </c>
      <c r="D42" s="6">
        <v>18</v>
      </c>
      <c r="E42" s="6">
        <v>2363.4</v>
      </c>
      <c r="F42" s="6">
        <f t="shared" ref="F42:F50" si="4">C42*E42</f>
        <v>118170</v>
      </c>
      <c r="G42" s="6"/>
      <c r="H42" s="6"/>
    </row>
    <row r="43" spans="1:8">
      <c r="A43" s="7" t="s">
        <v>37</v>
      </c>
      <c r="B43" s="7" t="s">
        <v>63</v>
      </c>
      <c r="C43" s="6">
        <v>30</v>
      </c>
      <c r="D43" s="6">
        <v>18</v>
      </c>
      <c r="E43" s="6">
        <v>2363.4</v>
      </c>
      <c r="F43" s="6">
        <f t="shared" si="4"/>
        <v>70902</v>
      </c>
      <c r="G43" s="6"/>
      <c r="H43" s="6"/>
    </row>
    <row r="44" spans="1:8">
      <c r="A44" s="7" t="s">
        <v>42</v>
      </c>
      <c r="B44" s="7" t="s">
        <v>63</v>
      </c>
      <c r="C44" s="6">
        <v>50</v>
      </c>
      <c r="D44" s="6">
        <v>18</v>
      </c>
      <c r="E44" s="6">
        <v>2363.4</v>
      </c>
      <c r="F44" s="6">
        <f t="shared" si="4"/>
        <v>118170</v>
      </c>
      <c r="G44" s="6"/>
      <c r="H44" s="6"/>
    </row>
    <row r="45" spans="1:8">
      <c r="A45" s="7" t="s">
        <v>44</v>
      </c>
      <c r="B45" s="7" t="s">
        <v>63</v>
      </c>
      <c r="C45" s="6">
        <v>40</v>
      </c>
      <c r="D45" s="6">
        <v>18</v>
      </c>
      <c r="E45" s="6">
        <v>2363.4</v>
      </c>
      <c r="F45" s="6">
        <f t="shared" si="4"/>
        <v>94536</v>
      </c>
      <c r="G45" s="6"/>
      <c r="H45" s="6"/>
    </row>
    <row r="46" spans="1:8">
      <c r="A46" s="7" t="s">
        <v>58</v>
      </c>
      <c r="B46" s="7" t="s">
        <v>63</v>
      </c>
      <c r="C46" s="6">
        <v>40</v>
      </c>
      <c r="D46" s="6">
        <v>18</v>
      </c>
      <c r="E46" s="6">
        <v>2363.4</v>
      </c>
      <c r="F46" s="6">
        <f t="shared" si="4"/>
        <v>94536</v>
      </c>
      <c r="G46" s="6"/>
      <c r="H46" s="6"/>
    </row>
    <row r="47" spans="1:8">
      <c r="A47" s="7" t="s">
        <v>45</v>
      </c>
      <c r="B47" s="7" t="s">
        <v>63</v>
      </c>
      <c r="C47" s="6">
        <v>20</v>
      </c>
      <c r="D47" s="6">
        <v>18</v>
      </c>
      <c r="E47" s="6">
        <v>2363.4</v>
      </c>
      <c r="F47" s="6">
        <f t="shared" si="4"/>
        <v>47268</v>
      </c>
      <c r="G47" s="6"/>
      <c r="H47" s="6"/>
    </row>
    <row r="48" spans="1:8">
      <c r="A48" s="7" t="s">
        <v>61</v>
      </c>
      <c r="B48" s="7" t="s">
        <v>63</v>
      </c>
      <c r="C48" s="6">
        <v>60</v>
      </c>
      <c r="D48" s="6">
        <v>18</v>
      </c>
      <c r="E48" s="6">
        <v>2363.4</v>
      </c>
      <c r="F48" s="6">
        <f t="shared" si="4"/>
        <v>141804</v>
      </c>
      <c r="G48" s="6"/>
      <c r="H48" s="6"/>
    </row>
    <row r="49" spans="1:9">
      <c r="A49" s="7" t="s">
        <v>59</v>
      </c>
      <c r="B49" s="7" t="s">
        <v>63</v>
      </c>
      <c r="C49" s="6">
        <v>20</v>
      </c>
      <c r="D49" s="6">
        <v>18</v>
      </c>
      <c r="E49" s="6">
        <v>2363.4</v>
      </c>
      <c r="F49" s="6">
        <f t="shared" si="4"/>
        <v>47268</v>
      </c>
      <c r="G49" s="6"/>
      <c r="H49" s="6"/>
    </row>
    <row r="50" spans="1:9">
      <c r="A50" s="7" t="s">
        <v>53</v>
      </c>
      <c r="B50" s="7" t="s">
        <v>63</v>
      </c>
      <c r="C50" s="6">
        <v>20</v>
      </c>
      <c r="D50" s="6">
        <v>18</v>
      </c>
      <c r="E50" s="6">
        <v>2363.4</v>
      </c>
      <c r="F50" s="6">
        <f t="shared" si="4"/>
        <v>47268</v>
      </c>
      <c r="G50" s="6"/>
      <c r="H50" s="6"/>
    </row>
    <row r="51" spans="1:9" s="18" customFormat="1">
      <c r="A51" s="16" t="s">
        <v>14</v>
      </c>
      <c r="B51" s="16"/>
      <c r="C51" s="17">
        <f>SUM(C42:C50)</f>
        <v>330</v>
      </c>
      <c r="D51" s="17"/>
      <c r="E51" s="17"/>
      <c r="F51" s="17">
        <f>SUM(F42:F50)</f>
        <v>779922</v>
      </c>
      <c r="G51" s="17"/>
      <c r="H51" s="17"/>
    </row>
    <row r="52" spans="1:9">
      <c r="A52" s="3"/>
    </row>
    <row r="53" spans="1:9" ht="66.75" customHeight="1">
      <c r="A53" s="33" t="s">
        <v>15</v>
      </c>
      <c r="B53" s="33"/>
      <c r="C53" s="33"/>
      <c r="D53" s="33"/>
      <c r="E53" s="33"/>
      <c r="F53" s="33"/>
      <c r="G53" s="33"/>
      <c r="H53" s="33"/>
    </row>
    <row r="54" spans="1:9" ht="110.25">
      <c r="A54" s="4" t="s">
        <v>16</v>
      </c>
      <c r="B54" s="4" t="s">
        <v>56</v>
      </c>
      <c r="C54" s="4" t="s">
        <v>2</v>
      </c>
      <c r="D54" s="4" t="s">
        <v>3</v>
      </c>
      <c r="E54" s="6" t="s">
        <v>17</v>
      </c>
      <c r="F54" s="6" t="s">
        <v>18</v>
      </c>
      <c r="G54" s="8" t="s">
        <v>19</v>
      </c>
      <c r="H54" s="7" t="s">
        <v>20</v>
      </c>
    </row>
    <row r="55" spans="1:9">
      <c r="A55" s="7" t="s">
        <v>74</v>
      </c>
      <c r="B55" s="7" t="s">
        <v>70</v>
      </c>
      <c r="C55" s="6">
        <v>120</v>
      </c>
      <c r="D55" s="6">
        <v>21</v>
      </c>
      <c r="E55" s="6">
        <v>13608</v>
      </c>
      <c r="F55" s="30">
        <f>E55*C55*0.85</f>
        <v>1388016</v>
      </c>
      <c r="G55" s="30">
        <f>E55*C55*0.15</f>
        <v>244944</v>
      </c>
      <c r="H55" s="7"/>
    </row>
    <row r="56" spans="1:9">
      <c r="A56" s="7" t="s">
        <v>75</v>
      </c>
      <c r="B56" s="7" t="s">
        <v>70</v>
      </c>
      <c r="C56" s="6">
        <v>6</v>
      </c>
      <c r="D56" s="6">
        <v>21</v>
      </c>
      <c r="E56" s="6">
        <v>13608</v>
      </c>
      <c r="F56" s="30">
        <f>E56*C56*0.425</f>
        <v>34700.400000000001</v>
      </c>
      <c r="G56" s="30">
        <f>E56*C56*0.15</f>
        <v>12247.199999999999</v>
      </c>
      <c r="H56" s="14">
        <f>C56*E56*0.425</f>
        <v>34700.400000000001</v>
      </c>
    </row>
    <row r="57" spans="1:9" s="18" customFormat="1">
      <c r="A57" s="16" t="s">
        <v>14</v>
      </c>
      <c r="B57" s="16"/>
      <c r="C57" s="17">
        <f>SUM(C55:C56)</f>
        <v>126</v>
      </c>
      <c r="D57" s="17"/>
      <c r="E57" s="17"/>
      <c r="F57" s="19">
        <f>SUM(F55:F56)</f>
        <v>1422716.4</v>
      </c>
      <c r="G57" s="19">
        <f>SUM(G55:G56)</f>
        <v>257191.2</v>
      </c>
      <c r="H57" s="19">
        <f>SUM(H55:H56)</f>
        <v>34700.400000000001</v>
      </c>
    </row>
    <row r="58" spans="1:9">
      <c r="A58" s="12"/>
      <c r="B58" s="12"/>
      <c r="C58" s="12"/>
      <c r="D58" s="12"/>
      <c r="E58" s="12"/>
      <c r="F58" s="12"/>
      <c r="G58" s="12"/>
      <c r="H58" s="12"/>
      <c r="I58" s="12"/>
    </row>
    <row r="59" spans="1:9">
      <c r="A59" s="34" t="s">
        <v>21</v>
      </c>
      <c r="B59" s="34"/>
      <c r="C59" s="34"/>
      <c r="D59" s="34"/>
      <c r="E59" s="34"/>
      <c r="F59" s="34"/>
      <c r="G59" s="34"/>
      <c r="H59" s="34"/>
    </row>
    <row r="60" spans="1:9" ht="94.5">
      <c r="A60" s="4" t="s">
        <v>16</v>
      </c>
      <c r="B60" s="4" t="s">
        <v>56</v>
      </c>
      <c r="C60" s="4" t="s">
        <v>2</v>
      </c>
      <c r="D60" s="4" t="s">
        <v>3</v>
      </c>
      <c r="E60" s="6" t="s">
        <v>17</v>
      </c>
      <c r="F60" s="6" t="s">
        <v>22</v>
      </c>
      <c r="G60" s="6" t="s">
        <v>23</v>
      </c>
      <c r="H60" s="6" t="s">
        <v>7</v>
      </c>
    </row>
    <row r="61" spans="1:9">
      <c r="A61" s="7" t="s">
        <v>75</v>
      </c>
      <c r="B61" s="7" t="s">
        <v>71</v>
      </c>
      <c r="C61" s="6">
        <v>120</v>
      </c>
      <c r="D61" s="6">
        <v>18</v>
      </c>
      <c r="E61" s="6">
        <v>11712.6</v>
      </c>
      <c r="F61" s="31">
        <f>E61*C61*0.85</f>
        <v>1194685.2</v>
      </c>
      <c r="G61" s="31">
        <f>E61*C61*0.15</f>
        <v>210826.8</v>
      </c>
      <c r="H61" s="7"/>
    </row>
    <row r="62" spans="1:9">
      <c r="A62" s="7" t="s">
        <v>75</v>
      </c>
      <c r="B62" s="7" t="s">
        <v>72</v>
      </c>
      <c r="C62" s="6">
        <v>90</v>
      </c>
      <c r="D62" s="6">
        <v>7</v>
      </c>
      <c r="E62" s="6">
        <v>4554.8999999999996</v>
      </c>
      <c r="F62" s="31">
        <f>E62*C62*0.85</f>
        <v>348449.84999999992</v>
      </c>
      <c r="G62" s="31">
        <f>E62*C62*0.15</f>
        <v>61491.149999999987</v>
      </c>
      <c r="H62" s="7"/>
    </row>
    <row r="63" spans="1:9" s="18" customFormat="1">
      <c r="A63" s="16" t="s">
        <v>24</v>
      </c>
      <c r="B63" s="16"/>
      <c r="C63" s="17">
        <f>SUM(C61:C62)</f>
        <v>210</v>
      </c>
      <c r="D63" s="17"/>
      <c r="E63" s="17"/>
      <c r="F63" s="17">
        <f>SUM(F61:F62)</f>
        <v>1543135.0499999998</v>
      </c>
      <c r="G63" s="17">
        <f>SUM(G61:G62)</f>
        <v>272317.94999999995</v>
      </c>
      <c r="H63" s="16"/>
    </row>
    <row r="65" spans="1:8" ht="18.75">
      <c r="A65" s="21" t="s">
        <v>34</v>
      </c>
      <c r="B65" s="21"/>
      <c r="C65" s="22">
        <f>C3+C29+C38+C51+C57+C63</f>
        <v>2176</v>
      </c>
      <c r="D65" s="21"/>
      <c r="E65" s="21"/>
      <c r="F65" s="23">
        <f>F3+F29+F38+F51+F57+F63</f>
        <v>6869029.5999999987</v>
      </c>
      <c r="G65" s="23">
        <f>G3+G29+G38+G51+G57+G63</f>
        <v>1080672</v>
      </c>
      <c r="H65" s="23">
        <f>H3+H29+H38+H51+H57+H63</f>
        <v>34700.400000000001</v>
      </c>
    </row>
    <row r="67" spans="1:8" ht="36" customHeight="1">
      <c r="A67" s="33" t="s">
        <v>25</v>
      </c>
      <c r="B67" s="33"/>
      <c r="C67" s="33"/>
      <c r="D67" s="33"/>
      <c r="E67" s="33"/>
      <c r="F67" s="33"/>
      <c r="G67" s="33"/>
      <c r="H67" s="33"/>
    </row>
    <row r="68" spans="1:8" ht="15.75" customHeight="1">
      <c r="A68" s="38" t="s">
        <v>26</v>
      </c>
      <c r="B68" s="39"/>
      <c r="C68" s="39"/>
      <c r="D68" s="39"/>
      <c r="E68" s="39"/>
      <c r="F68" s="39"/>
      <c r="G68" s="40"/>
      <c r="H68" s="5" t="s">
        <v>27</v>
      </c>
    </row>
    <row r="69" spans="1:8" ht="65.25" customHeight="1">
      <c r="A69" s="35" t="s">
        <v>28</v>
      </c>
      <c r="B69" s="36"/>
      <c r="C69" s="36"/>
      <c r="D69" s="36"/>
      <c r="E69" s="36"/>
      <c r="F69" s="36"/>
      <c r="G69" s="37"/>
      <c r="H69" s="20">
        <v>6.5</v>
      </c>
    </row>
    <row r="70" spans="1:8">
      <c r="A70" s="1"/>
    </row>
    <row r="71" spans="1:8" ht="15.75" customHeight="1">
      <c r="A71" s="32" t="s">
        <v>32</v>
      </c>
      <c r="B71" s="32"/>
      <c r="C71" s="32"/>
      <c r="D71" s="32"/>
      <c r="E71" s="32"/>
      <c r="F71" s="32"/>
      <c r="G71" s="32"/>
      <c r="H71" s="32"/>
    </row>
    <row r="72" spans="1:8" ht="58.5" customHeight="1">
      <c r="A72" s="32" t="s">
        <v>73</v>
      </c>
      <c r="B72" s="32"/>
      <c r="C72" s="32"/>
      <c r="D72" s="32"/>
      <c r="E72" s="32"/>
      <c r="F72" s="32"/>
      <c r="G72" s="32"/>
      <c r="H72" s="32"/>
    </row>
    <row r="74" spans="1:8">
      <c r="B74" s="15"/>
    </row>
  </sheetData>
  <mergeCells count="10">
    <mergeCell ref="A72:H72"/>
    <mergeCell ref="A71:H71"/>
    <mergeCell ref="A69:G69"/>
    <mergeCell ref="A68:G68"/>
    <mergeCell ref="A1:H1"/>
    <mergeCell ref="A5:H5"/>
    <mergeCell ref="A67:H67"/>
    <mergeCell ref="A59:H59"/>
    <mergeCell ref="A53:H53"/>
    <mergeCell ref="A40:H40"/>
  </mergeCells>
  <phoneticPr fontId="0" type="noConversion"/>
  <pageMargins left="0" right="0" top="0" bottom="0" header="0" footer="0"/>
  <pageSetup paperSize="9" scale="78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balt-BALTASIFO6-fo</dc:creator>
  <cp:lastModifiedBy>Lanos</cp:lastModifiedBy>
  <cp:lastPrinted>2014-05-16T05:04:59Z</cp:lastPrinted>
  <dcterms:created xsi:type="dcterms:W3CDTF">2012-03-31T05:16:50Z</dcterms:created>
  <dcterms:modified xsi:type="dcterms:W3CDTF">2014-05-16T05:05:19Z</dcterms:modified>
</cp:coreProperties>
</file>