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450" windowHeight="11640" firstSheet="35" activeTab="46"/>
  </bookViews>
  <sheets>
    <sheet name="25.01" sheetId="1" r:id="rId1"/>
    <sheet name="01.02" sheetId="2" r:id="rId2"/>
    <sheet name="08.02" sheetId="3" r:id="rId3"/>
    <sheet name="15.02" sheetId="5" r:id="rId4"/>
    <sheet name="22.02" sheetId="6" r:id="rId5"/>
    <sheet name="01.03" sheetId="7" r:id="rId6"/>
    <sheet name="07.03" sheetId="8" r:id="rId7"/>
    <sheet name="16.03" sheetId="9" r:id="rId8"/>
    <sheet name="22.03" sheetId="10" r:id="rId9"/>
    <sheet name="29.03" sheetId="11" r:id="rId10"/>
    <sheet name="05.04" sheetId="12" r:id="rId11"/>
    <sheet name="12.04" sheetId="13" r:id="rId12"/>
    <sheet name="19.04" sheetId="14" r:id="rId13"/>
    <sheet name="26.04" sheetId="15" r:id="rId14"/>
    <sheet name="08.05" sheetId="16" r:id="rId15"/>
    <sheet name="17.05" sheetId="17" r:id="rId16"/>
    <sheet name="24.05" sheetId="18" r:id="rId17"/>
    <sheet name="31.05" sheetId="19" r:id="rId18"/>
    <sheet name="07.06" sheetId="20" r:id="rId19"/>
    <sheet name="14.06" sheetId="21" r:id="rId20"/>
    <sheet name="21.06" sheetId="22" r:id="rId21"/>
    <sheet name="28.06" sheetId="23" r:id="rId22"/>
    <sheet name="05.07" sheetId="24" r:id="rId23"/>
    <sheet name="12.07" sheetId="25" r:id="rId24"/>
    <sheet name="19.07" sheetId="26" r:id="rId25"/>
    <sheet name="26.07" sheetId="27" r:id="rId26"/>
    <sheet name="02.08" sheetId="28" r:id="rId27"/>
    <sheet name="09.08" sheetId="29" r:id="rId28"/>
    <sheet name="16.08" sheetId="30" r:id="rId29"/>
    <sheet name="23.08" sheetId="31" r:id="rId30"/>
    <sheet name="29.08" sheetId="32" r:id="rId31"/>
    <sheet name="06.09" sheetId="33" r:id="rId32"/>
    <sheet name="13.09" sheetId="34" r:id="rId33"/>
    <sheet name="20.09" sheetId="35" r:id="rId34"/>
    <sheet name="27.09" sheetId="36" r:id="rId35"/>
    <sheet name="04.10" sheetId="37" r:id="rId36"/>
    <sheet name="11.10" sheetId="38" r:id="rId37"/>
    <sheet name="18.10" sheetId="39" r:id="rId38"/>
    <sheet name="25.10" sheetId="40" r:id="rId39"/>
    <sheet name="01.11" sheetId="41" r:id="rId40"/>
    <sheet name="08.11" sheetId="42" r:id="rId41"/>
    <sheet name="15.11" sheetId="43" r:id="rId42"/>
    <sheet name="22.11" sheetId="44" r:id="rId43"/>
    <sheet name="29.11" sheetId="45" r:id="rId44"/>
    <sheet name="06.12" sheetId="46" r:id="rId45"/>
    <sheet name="13.12" sheetId="47" r:id="rId46"/>
    <sheet name="20.12" sheetId="48" r:id="rId47"/>
  </sheets>
  <definedNames>
    <definedName name="_xlnm._FilterDatabase" localSheetId="35" hidden="1">'04.10'!$A$1:$L$44</definedName>
    <definedName name="_xlnm._FilterDatabase" localSheetId="44" hidden="1">'06.12'!$A$1:$L$47</definedName>
  </definedNames>
  <calcPr calcId="124519"/>
</workbook>
</file>

<file path=xl/calcChain.xml><?xml version="1.0" encoding="utf-8"?>
<calcChain xmlns="http://schemas.openxmlformats.org/spreadsheetml/2006/main">
  <c r="H9" i="48"/>
  <c r="L47"/>
  <c r="C47"/>
  <c r="B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9"/>
  <c r="J47" s="1"/>
  <c r="I9"/>
  <c r="I47" s="1"/>
  <c r="G9"/>
  <c r="G47" s="1"/>
  <c r="F9"/>
  <c r="F47" s="1"/>
  <c r="E9"/>
  <c r="E47" s="1"/>
  <c r="D9"/>
  <c r="K8"/>
  <c r="H8"/>
  <c r="D8"/>
  <c r="L47" i="47"/>
  <c r="F47"/>
  <c r="C47"/>
  <c r="B47"/>
  <c r="D47" s="1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9"/>
  <c r="J47" s="1"/>
  <c r="I9"/>
  <c r="I47" s="1"/>
  <c r="G9"/>
  <c r="G47" s="1"/>
  <c r="F9"/>
  <c r="E9"/>
  <c r="E47" s="1"/>
  <c r="D9"/>
  <c r="K8"/>
  <c r="H8"/>
  <c r="D8"/>
  <c r="F9" i="46"/>
  <c r="F47" s="1"/>
  <c r="G9"/>
  <c r="H9"/>
  <c r="I9"/>
  <c r="J9"/>
  <c r="J47" s="1"/>
  <c r="E9"/>
  <c r="H46"/>
  <c r="H45"/>
  <c r="G47"/>
  <c r="I47"/>
  <c r="H10"/>
  <c r="E47"/>
  <c r="H44"/>
  <c r="L47"/>
  <c r="C47"/>
  <c r="B47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D9"/>
  <c r="K8"/>
  <c r="H8"/>
  <c r="D8"/>
  <c r="L44" i="45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9"/>
  <c r="J44" s="1"/>
  <c r="I9"/>
  <c r="I44" s="1"/>
  <c r="G9"/>
  <c r="G44" s="1"/>
  <c r="F9"/>
  <c r="F44" s="1"/>
  <c r="E9"/>
  <c r="E44" s="1"/>
  <c r="K8"/>
  <c r="H8"/>
  <c r="D8"/>
  <c r="L44" i="44"/>
  <c r="C44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9"/>
  <c r="J44" s="1"/>
  <c r="I9"/>
  <c r="I44" s="1"/>
  <c r="G9"/>
  <c r="G44" s="1"/>
  <c r="F9"/>
  <c r="F44" s="1"/>
  <c r="E9"/>
  <c r="E44" s="1"/>
  <c r="D9"/>
  <c r="K8"/>
  <c r="H8"/>
  <c r="D8"/>
  <c r="L44" i="43"/>
  <c r="C44"/>
  <c r="B44"/>
  <c r="D44" s="1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9"/>
  <c r="J44" s="1"/>
  <c r="I9"/>
  <c r="I44" s="1"/>
  <c r="G9"/>
  <c r="G44" s="1"/>
  <c r="F9"/>
  <c r="F44" s="1"/>
  <c r="E9"/>
  <c r="E44" s="1"/>
  <c r="D9"/>
  <c r="K8"/>
  <c r="H8"/>
  <c r="D8"/>
  <c r="L44" i="42"/>
  <c r="C44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9"/>
  <c r="J44" s="1"/>
  <c r="I9"/>
  <c r="I44" s="1"/>
  <c r="G9"/>
  <c r="G44" s="1"/>
  <c r="F9"/>
  <c r="F44" s="1"/>
  <c r="E9"/>
  <c r="E44" s="1"/>
  <c r="D9"/>
  <c r="K8"/>
  <c r="H8"/>
  <c r="D8"/>
  <c r="L44" i="41"/>
  <c r="C44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9"/>
  <c r="J44" s="1"/>
  <c r="I9"/>
  <c r="I44" s="1"/>
  <c r="G9"/>
  <c r="G44" s="1"/>
  <c r="F9"/>
  <c r="F44" s="1"/>
  <c r="E9"/>
  <c r="E44" s="1"/>
  <c r="D9"/>
  <c r="K8"/>
  <c r="H8"/>
  <c r="D8"/>
  <c r="L44" i="40"/>
  <c r="C44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9"/>
  <c r="J44" s="1"/>
  <c r="I9"/>
  <c r="I44" s="1"/>
  <c r="G9"/>
  <c r="G44" s="1"/>
  <c r="F9"/>
  <c r="F44" s="1"/>
  <c r="E9"/>
  <c r="E44" s="1"/>
  <c r="D9"/>
  <c r="K8"/>
  <c r="H8"/>
  <c r="D8"/>
  <c r="L44" i="39"/>
  <c r="C44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9"/>
  <c r="J44" s="1"/>
  <c r="I9"/>
  <c r="I44" s="1"/>
  <c r="G9"/>
  <c r="G44" s="1"/>
  <c r="F9"/>
  <c r="F44" s="1"/>
  <c r="E9"/>
  <c r="E44" s="1"/>
  <c r="D9"/>
  <c r="K8"/>
  <c r="H8"/>
  <c r="D8"/>
  <c r="L44" i="38"/>
  <c r="C44"/>
  <c r="D44" s="1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9"/>
  <c r="J44" s="1"/>
  <c r="I9"/>
  <c r="I44" s="1"/>
  <c r="G9"/>
  <c r="G44" s="1"/>
  <c r="F9"/>
  <c r="F44" s="1"/>
  <c r="E9"/>
  <c r="E44" s="1"/>
  <c r="D9"/>
  <c r="K8"/>
  <c r="H8"/>
  <c r="D8"/>
  <c r="H10" i="37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8"/>
  <c r="L44"/>
  <c r="C44"/>
  <c r="B44"/>
  <c r="D44" s="1"/>
  <c r="J9"/>
  <c r="J44" s="1"/>
  <c r="I9"/>
  <c r="I44" s="1"/>
  <c r="G9"/>
  <c r="K9" s="1"/>
  <c r="F9"/>
  <c r="F44" s="1"/>
  <c r="E9"/>
  <c r="E44" s="1"/>
  <c r="D9"/>
  <c r="K8"/>
  <c r="K44" s="1"/>
  <c r="D8"/>
  <c r="H33" i="36"/>
  <c r="L44"/>
  <c r="C44"/>
  <c r="B44"/>
  <c r="H43"/>
  <c r="H42"/>
  <c r="H41"/>
  <c r="H40"/>
  <c r="H39"/>
  <c r="H38"/>
  <c r="H37"/>
  <c r="H36"/>
  <c r="H35"/>
  <c r="H34"/>
  <c r="H32"/>
  <c r="H31"/>
  <c r="H30"/>
  <c r="H29"/>
  <c r="H28"/>
  <c r="H27"/>
  <c r="H26"/>
  <c r="H25"/>
  <c r="H23"/>
  <c r="H22"/>
  <c r="H21"/>
  <c r="H20"/>
  <c r="H19"/>
  <c r="H18"/>
  <c r="H17"/>
  <c r="H16"/>
  <c r="H15"/>
  <c r="H14"/>
  <c r="H13"/>
  <c r="H12"/>
  <c r="H11"/>
  <c r="H10"/>
  <c r="J9"/>
  <c r="J44" s="1"/>
  <c r="I9"/>
  <c r="I44" s="1"/>
  <c r="G9"/>
  <c r="K9" s="1"/>
  <c r="F9"/>
  <c r="F44" s="1"/>
  <c r="E9"/>
  <c r="E44" s="1"/>
  <c r="D9"/>
  <c r="K8"/>
  <c r="H8"/>
  <c r="D8"/>
  <c r="H21" i="35"/>
  <c r="L44"/>
  <c r="C44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0"/>
  <c r="H19"/>
  <c r="H18"/>
  <c r="H17"/>
  <c r="H16"/>
  <c r="H15"/>
  <c r="H14"/>
  <c r="H13"/>
  <c r="H12"/>
  <c r="H11"/>
  <c r="H10"/>
  <c r="J9"/>
  <c r="J44" s="1"/>
  <c r="I9"/>
  <c r="I44" s="1"/>
  <c r="G9"/>
  <c r="G44" s="1"/>
  <c r="F9"/>
  <c r="F44" s="1"/>
  <c r="E9"/>
  <c r="E44" s="1"/>
  <c r="D9"/>
  <c r="K8"/>
  <c r="H8"/>
  <c r="D8"/>
  <c r="H15" i="34"/>
  <c r="L44"/>
  <c r="C44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4" s="1"/>
  <c r="I9"/>
  <c r="I44" s="1"/>
  <c r="G9"/>
  <c r="G44" s="1"/>
  <c r="F9"/>
  <c r="F44" s="1"/>
  <c r="E9"/>
  <c r="E44" s="1"/>
  <c r="D9"/>
  <c r="K8"/>
  <c r="H8"/>
  <c r="D8"/>
  <c r="L44" i="33"/>
  <c r="C44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4" s="1"/>
  <c r="I9"/>
  <c r="I44" s="1"/>
  <c r="G9"/>
  <c r="G44" s="1"/>
  <c r="F9"/>
  <c r="F44" s="1"/>
  <c r="E9"/>
  <c r="E44" s="1"/>
  <c r="D9"/>
  <c r="K8"/>
  <c r="H8"/>
  <c r="D8"/>
  <c r="L44" i="32"/>
  <c r="C44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4" s="1"/>
  <c r="I9"/>
  <c r="I44" s="1"/>
  <c r="G9"/>
  <c r="K9" s="1"/>
  <c r="F9"/>
  <c r="F44" s="1"/>
  <c r="E9"/>
  <c r="E44" s="1"/>
  <c r="D9"/>
  <c r="K8"/>
  <c r="H8"/>
  <c r="D8"/>
  <c r="J9" i="31"/>
  <c r="I9"/>
  <c r="F9"/>
  <c r="G9"/>
  <c r="E9"/>
  <c r="H43"/>
  <c r="D47" i="48" l="1"/>
  <c r="H47"/>
  <c r="K9"/>
  <c r="K47" s="1"/>
  <c r="H9" i="47"/>
  <c r="H47"/>
  <c r="K9"/>
  <c r="K47" s="1"/>
  <c r="D47" i="46"/>
  <c r="H47"/>
  <c r="K9"/>
  <c r="K47" s="1"/>
  <c r="H44" i="45"/>
  <c r="H9"/>
  <c r="D44" i="44"/>
  <c r="H44"/>
  <c r="H9"/>
  <c r="K9"/>
  <c r="K44" s="1"/>
  <c r="H44" i="43"/>
  <c r="H9"/>
  <c r="K9"/>
  <c r="K44" s="1"/>
  <c r="D44" i="42"/>
  <c r="H9"/>
  <c r="H44"/>
  <c r="K9"/>
  <c r="K44" s="1"/>
  <c r="D44" i="41"/>
  <c r="H9"/>
  <c r="H44"/>
  <c r="K9"/>
  <c r="K44" s="1"/>
  <c r="D44" i="40"/>
  <c r="H9"/>
  <c r="H44"/>
  <c r="K9"/>
  <c r="K44" s="1"/>
  <c r="D44" i="39"/>
  <c r="H44"/>
  <c r="H9"/>
  <c r="K9"/>
  <c r="K44" s="1"/>
  <c r="H44" i="38"/>
  <c r="H9"/>
  <c r="K9"/>
  <c r="K44" s="1"/>
  <c r="H9" i="37"/>
  <c r="G44"/>
  <c r="H44" s="1"/>
  <c r="K44" i="36"/>
  <c r="G44"/>
  <c r="H44" s="1"/>
  <c r="H9"/>
  <c r="H44" i="35"/>
  <c r="H9"/>
  <c r="K9"/>
  <c r="K44" s="1"/>
  <c r="H44" i="34"/>
  <c r="K9"/>
  <c r="K44" s="1"/>
  <c r="H9"/>
  <c r="H44" i="33"/>
  <c r="K9"/>
  <c r="K44" s="1"/>
  <c r="H9"/>
  <c r="H9" i="32"/>
  <c r="K44"/>
  <c r="G44"/>
  <c r="H44" s="1"/>
  <c r="L44" i="31"/>
  <c r="C44"/>
  <c r="B44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44"/>
  <c r="I44"/>
  <c r="G44"/>
  <c r="F44"/>
  <c r="E44"/>
  <c r="D9"/>
  <c r="K8"/>
  <c r="H8"/>
  <c r="D8"/>
  <c r="D8" i="30"/>
  <c r="L43"/>
  <c r="C43"/>
  <c r="B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3" s="1"/>
  <c r="I9"/>
  <c r="I43" s="1"/>
  <c r="G9"/>
  <c r="G43" s="1"/>
  <c r="F9"/>
  <c r="F43" s="1"/>
  <c r="E9"/>
  <c r="E43" s="1"/>
  <c r="D9"/>
  <c r="K8"/>
  <c r="H8"/>
  <c r="K8" i="29"/>
  <c r="H42"/>
  <c r="J9"/>
  <c r="I9"/>
  <c r="F9"/>
  <c r="F43" s="1"/>
  <c r="G9"/>
  <c r="G43" s="1"/>
  <c r="E9"/>
  <c r="H36"/>
  <c r="L43"/>
  <c r="C43"/>
  <c r="B43"/>
  <c r="H41"/>
  <c r="H40"/>
  <c r="H39"/>
  <c r="H38"/>
  <c r="H37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43"/>
  <c r="I43"/>
  <c r="E43"/>
  <c r="D9"/>
  <c r="H8"/>
  <c r="D8"/>
  <c r="L42" i="28"/>
  <c r="C42"/>
  <c r="B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2" s="1"/>
  <c r="I9"/>
  <c r="I42" s="1"/>
  <c r="G9"/>
  <c r="G42" s="1"/>
  <c r="F9"/>
  <c r="F42" s="1"/>
  <c r="E9"/>
  <c r="E42" s="1"/>
  <c r="D9"/>
  <c r="K8"/>
  <c r="H8"/>
  <c r="D8"/>
  <c r="L42" i="27"/>
  <c r="C42"/>
  <c r="B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2" s="1"/>
  <c r="I9"/>
  <c r="I42" s="1"/>
  <c r="G9"/>
  <c r="G42" s="1"/>
  <c r="F9"/>
  <c r="F42" s="1"/>
  <c r="E9"/>
  <c r="E42" s="1"/>
  <c r="D9"/>
  <c r="K8"/>
  <c r="H8"/>
  <c r="D8"/>
  <c r="K8" i="26"/>
  <c r="G9"/>
  <c r="L42"/>
  <c r="C42"/>
  <c r="B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2" s="1"/>
  <c r="I9"/>
  <c r="I42" s="1"/>
  <c r="G42"/>
  <c r="F9"/>
  <c r="F42" s="1"/>
  <c r="E9"/>
  <c r="E42" s="1"/>
  <c r="D9"/>
  <c r="H8"/>
  <c r="D8"/>
  <c r="L42" i="25"/>
  <c r="C42"/>
  <c r="B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2" s="1"/>
  <c r="I9"/>
  <c r="I42" s="1"/>
  <c r="G9"/>
  <c r="G42" s="1"/>
  <c r="F9"/>
  <c r="F42" s="1"/>
  <c r="E9"/>
  <c r="E42" s="1"/>
  <c r="D9"/>
  <c r="K8"/>
  <c r="H8"/>
  <c r="D8"/>
  <c r="L42" i="24"/>
  <c r="C42"/>
  <c r="B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2" s="1"/>
  <c r="I9"/>
  <c r="I42" s="1"/>
  <c r="G9"/>
  <c r="K9" s="1"/>
  <c r="F9"/>
  <c r="E9"/>
  <c r="E42" s="1"/>
  <c r="D9"/>
  <c r="K8"/>
  <c r="K42" s="1"/>
  <c r="H8"/>
  <c r="D8"/>
  <c r="L42" i="23"/>
  <c r="C42"/>
  <c r="B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2" s="1"/>
  <c r="I9"/>
  <c r="I42" s="1"/>
  <c r="G9"/>
  <c r="G42" s="1"/>
  <c r="F9"/>
  <c r="F42" s="1"/>
  <c r="E9"/>
  <c r="E42" s="1"/>
  <c r="D9"/>
  <c r="K8"/>
  <c r="H8"/>
  <c r="D8"/>
  <c r="L42" i="22"/>
  <c r="C42"/>
  <c r="B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2" s="1"/>
  <c r="I9"/>
  <c r="I42" s="1"/>
  <c r="G9"/>
  <c r="G42" s="1"/>
  <c r="F9"/>
  <c r="F42" s="1"/>
  <c r="E9"/>
  <c r="E42" s="1"/>
  <c r="D9"/>
  <c r="K8"/>
  <c r="H8"/>
  <c r="D8"/>
  <c r="J9" i="21"/>
  <c r="I9"/>
  <c r="F9"/>
  <c r="G9"/>
  <c r="E9"/>
  <c r="H41"/>
  <c r="L42"/>
  <c r="C42"/>
  <c r="B42"/>
  <c r="H40"/>
  <c r="H39"/>
  <c r="H38"/>
  <c r="H37"/>
  <c r="K36"/>
  <c r="H36"/>
  <c r="H35"/>
  <c r="K34"/>
  <c r="H34"/>
  <c r="K33"/>
  <c r="H33"/>
  <c r="K32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42"/>
  <c r="I42"/>
  <c r="G42"/>
  <c r="H9"/>
  <c r="E42"/>
  <c r="D9"/>
  <c r="K8"/>
  <c r="H8"/>
  <c r="D8"/>
  <c r="K9" i="20"/>
  <c r="K32"/>
  <c r="K33"/>
  <c r="K34"/>
  <c r="K36"/>
  <c r="H32"/>
  <c r="H33"/>
  <c r="H34"/>
  <c r="H36"/>
  <c r="L41"/>
  <c r="C41"/>
  <c r="B41"/>
  <c r="H40"/>
  <c r="H39"/>
  <c r="H38"/>
  <c r="H37"/>
  <c r="H35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1" s="1"/>
  <c r="I9"/>
  <c r="I41" s="1"/>
  <c r="G9"/>
  <c r="G41" s="1"/>
  <c r="F9"/>
  <c r="F41" s="1"/>
  <c r="E9"/>
  <c r="E41" s="1"/>
  <c r="D9"/>
  <c r="K8"/>
  <c r="K41" s="1"/>
  <c r="H8"/>
  <c r="D8"/>
  <c r="L41" i="19"/>
  <c r="C41"/>
  <c r="B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1" s="1"/>
  <c r="I9"/>
  <c r="I41" s="1"/>
  <c r="G9"/>
  <c r="G41" s="1"/>
  <c r="F9"/>
  <c r="F41" s="1"/>
  <c r="E9"/>
  <c r="E41" s="1"/>
  <c r="D9"/>
  <c r="K8"/>
  <c r="H8"/>
  <c r="D8"/>
  <c r="J9" i="18"/>
  <c r="J41" s="1"/>
  <c r="L41"/>
  <c r="C41"/>
  <c r="B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I9"/>
  <c r="I41" s="1"/>
  <c r="G9"/>
  <c r="K9" s="1"/>
  <c r="F9"/>
  <c r="F41" s="1"/>
  <c r="E9"/>
  <c r="E41" s="1"/>
  <c r="D9"/>
  <c r="K8"/>
  <c r="H8"/>
  <c r="D8"/>
  <c r="L12" i="15"/>
  <c r="L11"/>
  <c r="L41" i="17"/>
  <c r="C41"/>
  <c r="B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1" s="1"/>
  <c r="I9"/>
  <c r="I41" s="1"/>
  <c r="G9"/>
  <c r="K9" s="1"/>
  <c r="F9"/>
  <c r="E9"/>
  <c r="E41" s="1"/>
  <c r="D9"/>
  <c r="K8"/>
  <c r="H8"/>
  <c r="D8"/>
  <c r="L41" i="16"/>
  <c r="C41"/>
  <c r="B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1" s="1"/>
  <c r="I9"/>
  <c r="I41" s="1"/>
  <c r="G9"/>
  <c r="G41" s="1"/>
  <c r="F9"/>
  <c r="F41" s="1"/>
  <c r="E9"/>
  <c r="E41" s="1"/>
  <c r="D9"/>
  <c r="K8"/>
  <c r="H8"/>
  <c r="D8"/>
  <c r="H26" i="15"/>
  <c r="I9"/>
  <c r="I41" s="1"/>
  <c r="H40"/>
  <c r="J9"/>
  <c r="J41" s="1"/>
  <c r="G9"/>
  <c r="F9"/>
  <c r="F41" s="1"/>
  <c r="E9"/>
  <c r="E41" s="1"/>
  <c r="L41"/>
  <c r="C41"/>
  <c r="B41"/>
  <c r="H39"/>
  <c r="H38"/>
  <c r="H37"/>
  <c r="H36"/>
  <c r="H35"/>
  <c r="H34"/>
  <c r="H33"/>
  <c r="H32"/>
  <c r="H31"/>
  <c r="H30"/>
  <c r="H29"/>
  <c r="H28"/>
  <c r="H27"/>
  <c r="H25"/>
  <c r="H23"/>
  <c r="H22"/>
  <c r="H21"/>
  <c r="H20"/>
  <c r="H19"/>
  <c r="H18"/>
  <c r="H17"/>
  <c r="H16"/>
  <c r="H14"/>
  <c r="H13"/>
  <c r="H12"/>
  <c r="H11"/>
  <c r="H10"/>
  <c r="D9"/>
  <c r="K8"/>
  <c r="H8"/>
  <c r="D8"/>
  <c r="H39" i="14"/>
  <c r="H44" i="31" l="1"/>
  <c r="H9"/>
  <c r="K9"/>
  <c r="K44" s="1"/>
  <c r="H43" i="30"/>
  <c r="H9"/>
  <c r="K9"/>
  <c r="K43" s="1"/>
  <c r="H43" i="29"/>
  <c r="K9"/>
  <c r="K43" s="1"/>
  <c r="H9"/>
  <c r="H42" i="28"/>
  <c r="H9"/>
  <c r="K9"/>
  <c r="K42" s="1"/>
  <c r="H9" i="27"/>
  <c r="H42"/>
  <c r="K9"/>
  <c r="K42" s="1"/>
  <c r="H9" i="26"/>
  <c r="H42"/>
  <c r="K9"/>
  <c r="K42" s="1"/>
  <c r="H9" i="25"/>
  <c r="H42"/>
  <c r="K9"/>
  <c r="K42" s="1"/>
  <c r="H9" i="24"/>
  <c r="G42"/>
  <c r="F42"/>
  <c r="H42" i="23"/>
  <c r="K9"/>
  <c r="K42" s="1"/>
  <c r="H9"/>
  <c r="H42" i="22"/>
  <c r="H9"/>
  <c r="K9"/>
  <c r="K42" s="1"/>
  <c r="F42" i="21"/>
  <c r="H42" s="1"/>
  <c r="K9"/>
  <c r="K42" s="1"/>
  <c r="H41" i="20"/>
  <c r="H9"/>
  <c r="H41" i="19"/>
  <c r="H9"/>
  <c r="K41"/>
  <c r="H9" i="18"/>
  <c r="K41"/>
  <c r="G41"/>
  <c r="H41" s="1"/>
  <c r="K41" i="17"/>
  <c r="H9"/>
  <c r="G41"/>
  <c r="F41"/>
  <c r="H9" i="16"/>
  <c r="K9"/>
  <c r="K41" s="1"/>
  <c r="H9" i="15"/>
  <c r="K9"/>
  <c r="K41" s="1"/>
  <c r="G41"/>
  <c r="L40" i="14"/>
  <c r="C40"/>
  <c r="B40"/>
  <c r="H38"/>
  <c r="H37"/>
  <c r="H36"/>
  <c r="H35"/>
  <c r="H34"/>
  <c r="H33"/>
  <c r="H32"/>
  <c r="H31"/>
  <c r="H30"/>
  <c r="H29"/>
  <c r="H28"/>
  <c r="H27"/>
  <c r="H25"/>
  <c r="H23"/>
  <c r="H22"/>
  <c r="H21"/>
  <c r="H20"/>
  <c r="H19"/>
  <c r="H18"/>
  <c r="H17"/>
  <c r="H16"/>
  <c r="H14"/>
  <c r="H13"/>
  <c r="H12"/>
  <c r="H11"/>
  <c r="H10"/>
  <c r="J9"/>
  <c r="J40" s="1"/>
  <c r="I9"/>
  <c r="I40" s="1"/>
  <c r="G9"/>
  <c r="K9" s="1"/>
  <c r="F9"/>
  <c r="F40" s="1"/>
  <c r="E9"/>
  <c r="E40" s="1"/>
  <c r="D9"/>
  <c r="K8"/>
  <c r="K40" s="1"/>
  <c r="H8"/>
  <c r="D8"/>
  <c r="H29" i="13"/>
  <c r="H30"/>
  <c r="H31"/>
  <c r="H32"/>
  <c r="H33"/>
  <c r="H34"/>
  <c r="H35"/>
  <c r="H36"/>
  <c r="L39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H10"/>
  <c r="J9"/>
  <c r="J39" s="1"/>
  <c r="I9"/>
  <c r="I39" s="1"/>
  <c r="G9"/>
  <c r="K9" s="1"/>
  <c r="F9"/>
  <c r="F39" s="1"/>
  <c r="E9"/>
  <c r="E39" s="1"/>
  <c r="D9"/>
  <c r="K8"/>
  <c r="K39" s="1"/>
  <c r="H8"/>
  <c r="D8"/>
  <c r="L39" i="12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H10"/>
  <c r="J9"/>
  <c r="J39" s="1"/>
  <c r="I9"/>
  <c r="I39" s="1"/>
  <c r="G9"/>
  <c r="K9" s="1"/>
  <c r="F9"/>
  <c r="F39" s="1"/>
  <c r="E9"/>
  <c r="E39" s="1"/>
  <c r="D9"/>
  <c r="K8"/>
  <c r="K39" s="1"/>
  <c r="H8"/>
  <c r="D8"/>
  <c r="L39" i="11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H10"/>
  <c r="J9"/>
  <c r="J39" s="1"/>
  <c r="I9"/>
  <c r="I39" s="1"/>
  <c r="G9"/>
  <c r="K9" s="1"/>
  <c r="F9"/>
  <c r="F39" s="1"/>
  <c r="E9"/>
  <c r="E39" s="1"/>
  <c r="D9"/>
  <c r="K8"/>
  <c r="K39" s="1"/>
  <c r="H8"/>
  <c r="D8"/>
  <c r="L39" i="10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H10"/>
  <c r="J9"/>
  <c r="J39" s="1"/>
  <c r="I9"/>
  <c r="I39" s="1"/>
  <c r="G9"/>
  <c r="K9" s="1"/>
  <c r="F9"/>
  <c r="F39" s="1"/>
  <c r="E9"/>
  <c r="E39" s="1"/>
  <c r="D9"/>
  <c r="K8"/>
  <c r="K39" s="1"/>
  <c r="H8"/>
  <c r="D8"/>
  <c r="L39" i="9"/>
  <c r="F39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J9"/>
  <c r="J39" s="1"/>
  <c r="H10"/>
  <c r="I9"/>
  <c r="I39" s="1"/>
  <c r="G9"/>
  <c r="K9" s="1"/>
  <c r="F9"/>
  <c r="H9" s="1"/>
  <c r="E9"/>
  <c r="E39" s="1"/>
  <c r="D9"/>
  <c r="K8"/>
  <c r="K39" s="1"/>
  <c r="H8"/>
  <c r="D8"/>
  <c r="L39" i="8"/>
  <c r="I9"/>
  <c r="I39" s="1"/>
  <c r="J11"/>
  <c r="J12"/>
  <c r="J13"/>
  <c r="J14"/>
  <c r="J16"/>
  <c r="J17"/>
  <c r="J18"/>
  <c r="J10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H10"/>
  <c r="G9"/>
  <c r="G39" s="1"/>
  <c r="F9"/>
  <c r="F39" s="1"/>
  <c r="E9"/>
  <c r="E39" s="1"/>
  <c r="D9"/>
  <c r="K8"/>
  <c r="H8"/>
  <c r="D8"/>
  <c r="I27" i="7"/>
  <c r="E9"/>
  <c r="E39" s="1"/>
  <c r="F9"/>
  <c r="F39" s="1"/>
  <c r="G9"/>
  <c r="H38"/>
  <c r="L39"/>
  <c r="C39"/>
  <c r="B39"/>
  <c r="H37"/>
  <c r="H28"/>
  <c r="H27"/>
  <c r="H25"/>
  <c r="H23"/>
  <c r="H22"/>
  <c r="H21"/>
  <c r="H20"/>
  <c r="H19"/>
  <c r="H18"/>
  <c r="H17"/>
  <c r="H16"/>
  <c r="H14"/>
  <c r="H13"/>
  <c r="H12"/>
  <c r="H11"/>
  <c r="H10"/>
  <c r="J39"/>
  <c r="I39"/>
  <c r="D9"/>
  <c r="K8"/>
  <c r="H8"/>
  <c r="D8"/>
  <c r="J9" i="6"/>
  <c r="I9"/>
  <c r="F9"/>
  <c r="G9"/>
  <c r="H9" s="1"/>
  <c r="E9"/>
  <c r="E38" s="1"/>
  <c r="L38"/>
  <c r="C38"/>
  <c r="B38"/>
  <c r="H37"/>
  <c r="H28"/>
  <c r="H27"/>
  <c r="H26"/>
  <c r="H25"/>
  <c r="H23"/>
  <c r="H22"/>
  <c r="H21"/>
  <c r="H20"/>
  <c r="H19"/>
  <c r="H18"/>
  <c r="H17"/>
  <c r="H16"/>
  <c r="H14"/>
  <c r="H13"/>
  <c r="H12"/>
  <c r="H11"/>
  <c r="H10"/>
  <c r="J38"/>
  <c r="I38"/>
  <c r="F38"/>
  <c r="D9"/>
  <c r="K8"/>
  <c r="H8"/>
  <c r="D8"/>
  <c r="L39" i="5"/>
  <c r="C39"/>
  <c r="B39"/>
  <c r="H38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39" s="1"/>
  <c r="I9"/>
  <c r="I39" s="1"/>
  <c r="G9"/>
  <c r="F9"/>
  <c r="F39" s="1"/>
  <c r="E9"/>
  <c r="E39" s="1"/>
  <c r="D9"/>
  <c r="K8"/>
  <c r="H8"/>
  <c r="D8"/>
  <c r="H26" i="3"/>
  <c r="H27"/>
  <c r="H28"/>
  <c r="K8"/>
  <c r="J9"/>
  <c r="I9"/>
  <c r="F9"/>
  <c r="G9"/>
  <c r="K9" s="1"/>
  <c r="E9"/>
  <c r="H42" i="24" l="1"/>
  <c r="H9" i="14"/>
  <c r="G40"/>
  <c r="G39" i="13"/>
  <c r="H9"/>
  <c r="G39" i="12"/>
  <c r="H9"/>
  <c r="H9" i="11"/>
  <c r="G39"/>
  <c r="H9" i="10"/>
  <c r="G39"/>
  <c r="G39" i="9"/>
  <c r="K9" i="8"/>
  <c r="K39" s="1"/>
  <c r="J9"/>
  <c r="J39" s="1"/>
  <c r="H9"/>
  <c r="H9" i="5"/>
  <c r="K39" i="7"/>
  <c r="G39"/>
  <c r="H9"/>
  <c r="K9" i="6"/>
  <c r="K38" s="1"/>
  <c r="G38"/>
  <c r="K9" i="5"/>
  <c r="K39" s="1"/>
  <c r="G39"/>
  <c r="L39" i="3"/>
  <c r="C39"/>
  <c r="B39"/>
  <c r="H38"/>
  <c r="H29"/>
  <c r="H25"/>
  <c r="H23"/>
  <c r="H22"/>
  <c r="H21"/>
  <c r="H20"/>
  <c r="H19"/>
  <c r="H18"/>
  <c r="H17"/>
  <c r="H16"/>
  <c r="H14"/>
  <c r="H13"/>
  <c r="H12"/>
  <c r="H11"/>
  <c r="H10"/>
  <c r="J39"/>
  <c r="I39"/>
  <c r="F39"/>
  <c r="E39"/>
  <c r="D9"/>
  <c r="K39"/>
  <c r="H8"/>
  <c r="D8"/>
  <c r="L40" i="2"/>
  <c r="C40"/>
  <c r="B40"/>
  <c r="H39"/>
  <c r="H29"/>
  <c r="H25"/>
  <c r="H23"/>
  <c r="H22"/>
  <c r="H21"/>
  <c r="H20"/>
  <c r="H19"/>
  <c r="H18"/>
  <c r="H17"/>
  <c r="H16"/>
  <c r="H14"/>
  <c r="H13"/>
  <c r="H12"/>
  <c r="H11"/>
  <c r="H10"/>
  <c r="J9"/>
  <c r="J40" s="1"/>
  <c r="I9"/>
  <c r="I40" s="1"/>
  <c r="G9"/>
  <c r="F9"/>
  <c r="F40" s="1"/>
  <c r="E9"/>
  <c r="E40" s="1"/>
  <c r="D9"/>
  <c r="K8"/>
  <c r="K40" s="1"/>
  <c r="H8"/>
  <c r="D8"/>
  <c r="L40" i="1"/>
  <c r="J9"/>
  <c r="J40" s="1"/>
  <c r="I9"/>
  <c r="I40" s="1"/>
  <c r="C40"/>
  <c r="B40"/>
  <c r="K8"/>
  <c r="H10"/>
  <c r="H11"/>
  <c r="H12"/>
  <c r="H13"/>
  <c r="H14"/>
  <c r="H16"/>
  <c r="H17"/>
  <c r="H18"/>
  <c r="H19"/>
  <c r="H20"/>
  <c r="H21"/>
  <c r="H22"/>
  <c r="H23"/>
  <c r="H25"/>
  <c r="H29"/>
  <c r="H39"/>
  <c r="H8"/>
  <c r="F9"/>
  <c r="F40" s="1"/>
  <c r="G9"/>
  <c r="H9" s="1"/>
  <c r="E9"/>
  <c r="E40" s="1"/>
  <c r="D9"/>
  <c r="D8"/>
  <c r="H9" i="2" l="1"/>
  <c r="H9" i="3"/>
  <c r="G39"/>
  <c r="G40" i="2"/>
  <c r="G40" i="1"/>
  <c r="K40"/>
  <c r="D9" i="45" l="1"/>
  <c r="C44"/>
  <c r="D44" s="1"/>
  <c r="K9"/>
  <c r="K44" s="1"/>
</calcChain>
</file>

<file path=xl/sharedStrings.xml><?xml version="1.0" encoding="utf-8"?>
<sst xmlns="http://schemas.openxmlformats.org/spreadsheetml/2006/main" count="2730" uniqueCount="127">
  <si>
    <t>ЕЖЕНЕДЕЛЬНАЯ ИНФОРМАЦИЯ</t>
  </si>
  <si>
    <t>об исполнении бюджета Балтасинского района</t>
  </si>
  <si>
    <t xml:space="preserve"> </t>
  </si>
  <si>
    <t>Наименование показателя</t>
  </si>
  <si>
    <t>2012 год</t>
  </si>
  <si>
    <t>План          на год</t>
  </si>
  <si>
    <t>Факт</t>
  </si>
  <si>
    <t>%</t>
  </si>
  <si>
    <t>План           на год</t>
  </si>
  <si>
    <t>за послед 7 дней</t>
  </si>
  <si>
    <t>Больше</t>
  </si>
  <si>
    <t>Меньше</t>
  </si>
  <si>
    <t>1. Собственные доходы</t>
  </si>
  <si>
    <t>2.Субсидии, субвенции из республ. бюджета всего</t>
  </si>
  <si>
    <t>Дотации бюджетам муниципальных районов</t>
  </si>
  <si>
    <t xml:space="preserve">Субсидии на выравнивание уровня бюдж.обеспеченности поселений </t>
  </si>
  <si>
    <t xml:space="preserve">Субсидии на образование </t>
  </si>
  <si>
    <t xml:space="preserve">Субвенция на содержание метод кабинета </t>
  </si>
  <si>
    <t xml:space="preserve">Субвенция на дотации бюджетам поселений </t>
  </si>
  <si>
    <t xml:space="preserve">Субсидии на комплектование книж.фондов </t>
  </si>
  <si>
    <t xml:space="preserve">Субвенция на общеобразоват.школы </t>
  </si>
  <si>
    <t>Субвенция  комиссии по делам несовершеннолетних</t>
  </si>
  <si>
    <t xml:space="preserve">Субвенция  адм.комиссии </t>
  </si>
  <si>
    <t>Субвенция на передаваемые полномочия (ЖКХ, образование, мол.политика)</t>
  </si>
  <si>
    <t>Субсидия на воинский учет</t>
  </si>
  <si>
    <t>Субвенции на реализацию полномочий в области опеки и попечительства</t>
  </si>
  <si>
    <t>Субвенция в области архивного дела</t>
  </si>
  <si>
    <t>ЗАГС</t>
  </si>
  <si>
    <t>Субвенция присяжные</t>
  </si>
  <si>
    <t>Субсидия повышение квалификации мун. служащих</t>
  </si>
  <si>
    <t>Повышение денежного содержания глав поселений</t>
  </si>
  <si>
    <t>Надбавка пед. работникам - молодым специалистам</t>
  </si>
  <si>
    <t>Классное руководство</t>
  </si>
  <si>
    <t>Прочие субсидии на противоэпидемические мероприятия</t>
  </si>
  <si>
    <t>Летний отдых</t>
  </si>
  <si>
    <t>Кап.ремонт многоквартирных домов РФ</t>
  </si>
  <si>
    <t>Кап.ремонт многоквартирных домов РТ</t>
  </si>
  <si>
    <t xml:space="preserve">Переселение граждан из аварийного жил.фонда РФ </t>
  </si>
  <si>
    <t>Переселение граждан из аварийного жил.фонда РТ</t>
  </si>
  <si>
    <t>Обеспечение жильем молодых и граждан</t>
  </si>
  <si>
    <t>Новый спорткомплекс</t>
  </si>
  <si>
    <t xml:space="preserve">Водоснабжение </t>
  </si>
  <si>
    <t>Субвенция на содержание биотермических ям сибиреязвенных скотомогильников</t>
  </si>
  <si>
    <t xml:space="preserve">                 ВСЕГО ДОХОДОВ</t>
  </si>
  <si>
    <t>Председатель финансово-бюджетной палаты</t>
  </si>
  <si>
    <t>__________________</t>
  </si>
  <si>
    <t>Р.М.Ильясов</t>
  </si>
  <si>
    <t>2013 год</t>
  </si>
  <si>
    <t>в т.ч. январь</t>
  </si>
  <si>
    <t>План 1 кв</t>
  </si>
  <si>
    <t>Межбюджетные трансферты ( сабантуй Малмыж)</t>
  </si>
  <si>
    <t>По сравнению с 2012 г. "исполнение"</t>
  </si>
  <si>
    <t>на 01.02.2013 г.</t>
  </si>
  <si>
    <t>на 08.02.2013 г.</t>
  </si>
  <si>
    <t>в т.ч. февраль</t>
  </si>
  <si>
    <t>на 15.02.2013 г.</t>
  </si>
  <si>
    <t>на 22.02.2013 г.</t>
  </si>
  <si>
    <t>на 01.03.2013 г.</t>
  </si>
  <si>
    <t>Межбюджетные трансферты ( РКМ - 272-р, для повыш.з/п центр-х бух-й)</t>
  </si>
  <si>
    <t>на 07.03.2013 г.</t>
  </si>
  <si>
    <t>в т.ч. март</t>
  </si>
  <si>
    <t>на 15.03.2013 г.</t>
  </si>
  <si>
    <t>на 22.03.2013 г.</t>
  </si>
  <si>
    <t>на 29.03.2013 г.</t>
  </si>
  <si>
    <t>на 05.04.2013 г.</t>
  </si>
  <si>
    <t xml:space="preserve">План на 1 полугодие </t>
  </si>
  <si>
    <t>в т.ч. апрель</t>
  </si>
  <si>
    <t>на 12.04.2013 г.</t>
  </si>
  <si>
    <t>Межбюджетные трансферты ( стажировка Франция)</t>
  </si>
  <si>
    <t>на 19.04.2013 г.</t>
  </si>
  <si>
    <t xml:space="preserve">Субсидии на материальное поощрение руководителей муниципального района и глав поселений </t>
  </si>
  <si>
    <t>на 26.04.2013 г.</t>
  </si>
  <si>
    <t>Субсидия лучшим учителям</t>
  </si>
  <si>
    <t>на 08.05.2013 г.</t>
  </si>
  <si>
    <t>на 17.05.2013 г.</t>
  </si>
  <si>
    <t>в т.ч. май</t>
  </si>
  <si>
    <t>Межбюджетные трансферты ( РКМ - 272-р, для повыш.з/п центр-х бух-й, руководителей и зам. РОО)</t>
  </si>
  <si>
    <t>на 24.05.2013 г.</t>
  </si>
  <si>
    <t>на 31.05.2013 г.</t>
  </si>
  <si>
    <t>на 07.06.2013 г.</t>
  </si>
  <si>
    <t>в т.ч.июнь</t>
  </si>
  <si>
    <t>на 14.06.2013 г.</t>
  </si>
  <si>
    <t>Сабантуй Малмыж</t>
  </si>
  <si>
    <t>на 21.06.2013 г.</t>
  </si>
  <si>
    <t>на 28.06.2013 г.</t>
  </si>
  <si>
    <t>на 05.07.2013 г.</t>
  </si>
  <si>
    <t>в т.ч.июль</t>
  </si>
  <si>
    <t>План за 9 месяцев</t>
  </si>
  <si>
    <t>на 12.07.2013 г.</t>
  </si>
  <si>
    <t>на 19.07.2013 г.</t>
  </si>
  <si>
    <t>на 26.07.2013 г.</t>
  </si>
  <si>
    <t>на 02.08.2013 г.</t>
  </si>
  <si>
    <t>в т.ч.июль-август</t>
  </si>
  <si>
    <t>Межбюджетные трансферты ( РКМ - 272-р, для повыш.з/п центр-х бух-й, руководителей и зам. РОО, работников бюджетной сферы)</t>
  </si>
  <si>
    <t>на 09.08.2013 г.</t>
  </si>
  <si>
    <t>в т.ч.август</t>
  </si>
  <si>
    <t>Субсидия в рамках реализации проекта "Школа после уроков"</t>
  </si>
  <si>
    <t>на 16.08.2013 г.</t>
  </si>
  <si>
    <t>на 23.08.2013 г.</t>
  </si>
  <si>
    <t>Межбюджетные трансферты ( стажировка Франция, Сингапур)</t>
  </si>
  <si>
    <t>Субсидия Карелинский детсад (2 группы) и  ДШИ</t>
  </si>
  <si>
    <t>на 29.08.2013 г.</t>
  </si>
  <si>
    <t>на 06.09.2013 г.</t>
  </si>
  <si>
    <t>в т.ч.сентябрь</t>
  </si>
  <si>
    <t>на 13.09.2013 г.</t>
  </si>
  <si>
    <t>на 20.09.2013 г.</t>
  </si>
  <si>
    <t>на 27.09.2013 г.</t>
  </si>
  <si>
    <t>Обустройство дорожек к спортивным площадкам и из дополнительного оборудования малыми архитектурными формами</t>
  </si>
  <si>
    <t>на 4.10.2013 г.</t>
  </si>
  <si>
    <t>в т.ч.октябрь</t>
  </si>
  <si>
    <t>на 11.10.2013 г.</t>
  </si>
  <si>
    <t>Субсидия на погашение кредиторской задолженности (1872-р от 30.09.2013г.)</t>
  </si>
  <si>
    <t>на 18.10.2013 г.</t>
  </si>
  <si>
    <t>на 25.10.2013 г.</t>
  </si>
  <si>
    <t>на 01.11.2013 г.</t>
  </si>
  <si>
    <t>на 08.11.2013 г.</t>
  </si>
  <si>
    <t>в т.ч.ноябрь</t>
  </si>
  <si>
    <t>на 15.11.2013 г.</t>
  </si>
  <si>
    <t>на 22.11.2013 г.</t>
  </si>
  <si>
    <t>Субвенция на реализацию полномочий по составлению протоколов</t>
  </si>
  <si>
    <t>на 29.11.2013 г.</t>
  </si>
  <si>
    <t>на 06.12.2013 г.</t>
  </si>
  <si>
    <t>в т.ч.декабрь</t>
  </si>
  <si>
    <t>Грант поселениям</t>
  </si>
  <si>
    <t>Субсидие на культуру(учреждение культуры, работник культуры)</t>
  </si>
  <si>
    <t>на 13.12.2013 г.</t>
  </si>
  <si>
    <t>на 20.12.2013 г.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</si>
</sst>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 tint="4.9989318521683403E-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9">
    <xf numFmtId="0" fontId="0" fillId="0" borderId="0" xfId="0"/>
    <xf numFmtId="0" fontId="1" fillId="0" borderId="0" xfId="1"/>
    <xf numFmtId="0" fontId="2" fillId="0" borderId="0" xfId="1" applyFont="1"/>
    <xf numFmtId="0" fontId="2" fillId="0" borderId="1" xfId="1" applyFont="1" applyBorder="1" applyAlignment="1">
      <alignment horizontal="center"/>
    </xf>
    <xf numFmtId="0" fontId="3" fillId="0" borderId="4" xfId="1" applyFont="1" applyBorder="1" applyAlignment="1">
      <alignment vertical="justify"/>
    </xf>
    <xf numFmtId="164" fontId="3" fillId="0" borderId="5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164" fontId="2" fillId="0" borderId="5" xfId="1" applyNumberFormat="1" applyFont="1" applyBorder="1" applyAlignment="1">
      <alignment horizontal="center"/>
    </xf>
    <xf numFmtId="0" fontId="2" fillId="0" borderId="6" xfId="1" applyFont="1" applyBorder="1" applyAlignment="1">
      <alignment vertical="justify"/>
    </xf>
    <xf numFmtId="0" fontId="2" fillId="0" borderId="5" xfId="1" applyFont="1" applyBorder="1" applyAlignment="1">
      <alignment horizontal="center"/>
    </xf>
    <xf numFmtId="164" fontId="2" fillId="2" borderId="6" xfId="1" applyNumberFormat="1" applyFont="1" applyFill="1" applyBorder="1" applyAlignment="1">
      <alignment horizontal="center"/>
    </xf>
    <xf numFmtId="0" fontId="2" fillId="0" borderId="5" xfId="1" applyFont="1" applyBorder="1" applyAlignment="1">
      <alignment horizontal="left" vertical="justify" wrapText="1"/>
    </xf>
    <xf numFmtId="164" fontId="2" fillId="2" borderId="5" xfId="1" applyNumberFormat="1" applyFont="1" applyFill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164" fontId="3" fillId="2" borderId="5" xfId="1" applyNumberFormat="1" applyFont="1" applyFill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justify" vertical="center"/>
    </xf>
    <xf numFmtId="164" fontId="2" fillId="2" borderId="0" xfId="1" applyNumberFormat="1" applyFont="1" applyFill="1" applyBorder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0" fontId="3" fillId="0" borderId="5" xfId="1" applyFont="1" applyBorder="1" applyAlignment="1">
      <alignment horizontal="left" vertical="justify" wrapText="1"/>
    </xf>
    <xf numFmtId="164" fontId="3" fillId="2" borderId="6" xfId="1" applyNumberFormat="1" applyFont="1" applyFill="1" applyBorder="1" applyAlignment="1">
      <alignment horizontal="center"/>
    </xf>
    <xf numFmtId="0" fontId="2" fillId="0" borderId="4" xfId="1" applyFont="1" applyBorder="1" applyAlignment="1">
      <alignment vertical="justify"/>
    </xf>
    <xf numFmtId="0" fontId="3" fillId="0" borderId="0" xfId="1" applyFont="1" applyBorder="1" applyAlignment="1">
      <alignment horizontal="left" vertical="justify" wrapText="1"/>
    </xf>
    <xf numFmtId="0" fontId="3" fillId="0" borderId="0" xfId="1" applyFont="1" applyBorder="1" applyAlignment="1">
      <alignment horizontal="center"/>
    </xf>
    <xf numFmtId="164" fontId="3" fillId="2" borderId="0" xfId="1" applyNumberFormat="1" applyFont="1" applyFill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 applyProtection="1">
      <alignment horizontal="center"/>
    </xf>
    <xf numFmtId="164" fontId="3" fillId="2" borderId="1" xfId="1" applyNumberFormat="1" applyFont="1" applyFill="1" applyBorder="1" applyAlignment="1">
      <alignment horizontal="center" wrapText="1"/>
    </xf>
    <xf numFmtId="164" fontId="3" fillId="0" borderId="7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3" fillId="0" borderId="5" xfId="1" applyFont="1" applyBorder="1" applyAlignment="1">
      <alignment vertical="justify"/>
    </xf>
    <xf numFmtId="164" fontId="2" fillId="0" borderId="0" xfId="1" applyNumberFormat="1" applyFont="1"/>
    <xf numFmtId="164" fontId="3" fillId="2" borderId="5" xfId="1" applyNumberFormat="1" applyFont="1" applyFill="1" applyBorder="1" applyAlignment="1">
      <alignment horizontal="center" wrapText="1"/>
    </xf>
    <xf numFmtId="164" fontId="3" fillId="0" borderId="5" xfId="2" applyNumberFormat="1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164" fontId="3" fillId="0" borderId="5" xfId="5" applyNumberFormat="1" applyFont="1" applyBorder="1" applyAlignment="1">
      <alignment horizontal="center"/>
    </xf>
    <xf numFmtId="164" fontId="5" fillId="0" borderId="5" xfId="1" applyNumberFormat="1" applyFont="1" applyBorder="1" applyAlignment="1">
      <alignment horizontal="center"/>
    </xf>
    <xf numFmtId="164" fontId="1" fillId="0" borderId="0" xfId="1" applyNumberFormat="1"/>
    <xf numFmtId="164" fontId="4" fillId="0" borderId="1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164" fontId="0" fillId="0" borderId="0" xfId="0" applyNumberFormat="1"/>
    <xf numFmtId="0" fontId="2" fillId="0" borderId="1" xfId="1" applyFont="1" applyBorder="1" applyAlignment="1">
      <alignment horizontal="center"/>
    </xf>
    <xf numFmtId="164" fontId="5" fillId="0" borderId="2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164" fontId="6" fillId="0" borderId="2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8" xfId="1" applyFont="1" applyBorder="1" applyAlignment="1">
      <alignment horizontal="center" vertical="justify" wrapText="1"/>
    </xf>
    <xf numFmtId="0" fontId="2" fillId="0" borderId="5" xfId="1" applyFont="1" applyBorder="1" applyAlignment="1">
      <alignment horizontal="center" vertical="justify"/>
    </xf>
    <xf numFmtId="0" fontId="2" fillId="0" borderId="0" xfId="1" applyFont="1" applyAlignment="1">
      <alignment horizontal="left"/>
    </xf>
    <xf numFmtId="0" fontId="2" fillId="0" borderId="1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7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7"/>
  <sheetViews>
    <sheetView zoomScale="80" zoomScaleNormal="80" workbookViewId="0">
      <pane xSplit="1" ySplit="9" topLeftCell="C10" activePane="bottomRight" state="frozen"/>
      <selection pane="topRight" activeCell="B1" sqref="B1"/>
      <selection pane="bottomLeft" activeCell="A10" sqref="A10"/>
      <selection pane="bottomRight" activeCell="I11" sqref="I11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1"/>
    </row>
    <row r="2" spans="1:13" ht="2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1"/>
    </row>
    <row r="3" spans="1:13" ht="20.25">
      <c r="A3" s="98" t="s">
        <v>52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1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  <c r="M4" s="1"/>
    </row>
    <row r="5" spans="1:13" ht="20.25">
      <c r="A5" s="90" t="s">
        <v>3</v>
      </c>
      <c r="B5" s="100" t="s">
        <v>4</v>
      </c>
      <c r="C5" s="101"/>
      <c r="D5" s="101"/>
      <c r="E5" s="102" t="s">
        <v>47</v>
      </c>
      <c r="F5" s="103"/>
      <c r="G5" s="103"/>
      <c r="H5" s="103"/>
      <c r="I5" s="103"/>
      <c r="J5" s="104"/>
      <c r="K5" s="93" t="s">
        <v>51</v>
      </c>
      <c r="L5" s="93"/>
      <c r="M5" s="1"/>
    </row>
    <row r="6" spans="1:13" ht="22.5" customHeight="1">
      <c r="A6" s="99"/>
      <c r="B6" s="105" t="s">
        <v>5</v>
      </c>
      <c r="C6" s="90" t="s">
        <v>6</v>
      </c>
      <c r="D6" s="90" t="s">
        <v>7</v>
      </c>
      <c r="E6" s="105" t="s">
        <v>8</v>
      </c>
      <c r="F6" s="95" t="s">
        <v>49</v>
      </c>
      <c r="G6" s="90" t="s">
        <v>6</v>
      </c>
      <c r="H6" s="90" t="s">
        <v>7</v>
      </c>
      <c r="I6" s="92" t="s">
        <v>48</v>
      </c>
      <c r="J6" s="93" t="s">
        <v>9</v>
      </c>
      <c r="K6" s="93"/>
      <c r="L6" s="93"/>
      <c r="M6" s="1"/>
    </row>
    <row r="7" spans="1:13" ht="20.25">
      <c r="A7" s="91"/>
      <c r="B7" s="106"/>
      <c r="C7" s="91"/>
      <c r="D7" s="91"/>
      <c r="E7" s="106"/>
      <c r="F7" s="96"/>
      <c r="G7" s="91"/>
      <c r="H7" s="91"/>
      <c r="I7" s="92"/>
      <c r="J7" s="93"/>
      <c r="K7" s="3" t="s">
        <v>10</v>
      </c>
      <c r="L7" s="3" t="s">
        <v>11</v>
      </c>
      <c r="M7" s="1"/>
    </row>
    <row r="8" spans="1:13" ht="20.25">
      <c r="A8" s="32" t="s">
        <v>12</v>
      </c>
      <c r="B8" s="36">
        <v>166868</v>
      </c>
      <c r="C8" s="40">
        <v>8646.5</v>
      </c>
      <c r="D8" s="30">
        <f>C8/B8*100</f>
        <v>5.1816405781815567</v>
      </c>
      <c r="E8" s="26">
        <v>187313</v>
      </c>
      <c r="F8" s="26">
        <v>35849</v>
      </c>
      <c r="G8" s="27">
        <v>9655.7999999999993</v>
      </c>
      <c r="H8" s="29">
        <f>G8/F8*100</f>
        <v>26.934642528382934</v>
      </c>
      <c r="I8" s="26">
        <v>9655.7999999999993</v>
      </c>
      <c r="J8" s="27">
        <v>2679</v>
      </c>
      <c r="K8" s="31">
        <f>G8-C8</f>
        <v>1009.2999999999993</v>
      </c>
      <c r="L8" s="28"/>
      <c r="M8" s="39"/>
    </row>
    <row r="9" spans="1:13" ht="40.5" customHeight="1">
      <c r="A9" s="4" t="s">
        <v>13</v>
      </c>
      <c r="B9" s="35">
        <v>274220.5</v>
      </c>
      <c r="C9" s="41">
        <v>40668.5</v>
      </c>
      <c r="D9" s="30">
        <f>C9/B9*100</f>
        <v>14.830583417359389</v>
      </c>
      <c r="E9" s="37">
        <f>E10+E11+E12+E13+E14+E15+E16+E17+E18+E19+E20+E21+E22+E23+E24+E25+E26+E27+E28+E29+E30+E31+E32+E33+E34+E35+E36+E37+E38+E39</f>
        <v>325229</v>
      </c>
      <c r="F9" s="37">
        <f t="shared" ref="F9:J9" si="0">F10+F11+F12+F13+F14+F15+F16+F17+F18+F19+F20+F21+F22+F23+F24+F25+F26+F27+F28+F29+F30+F31+F32+F33+F34+F35+F36+F37+F38+F39</f>
        <v>70413.299999999988</v>
      </c>
      <c r="G9" s="37">
        <f t="shared" si="0"/>
        <v>27750.300000000007</v>
      </c>
      <c r="H9" s="29">
        <f t="shared" ref="H9:H39" si="1">G9/F9*100</f>
        <v>39.410594305337213</v>
      </c>
      <c r="I9" s="37">
        <f t="shared" si="0"/>
        <v>27750.300000000007</v>
      </c>
      <c r="J9" s="37">
        <f t="shared" si="0"/>
        <v>2382.6999999999998</v>
      </c>
      <c r="K9" s="31"/>
      <c r="L9" s="5">
        <v>12918.2</v>
      </c>
      <c r="M9" s="33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6651.3</v>
      </c>
      <c r="H10" s="29">
        <f t="shared" si="1"/>
        <v>33.333166282449632</v>
      </c>
      <c r="I10" s="7">
        <v>6651.3</v>
      </c>
      <c r="J10" s="7"/>
      <c r="K10" s="7"/>
      <c r="L10" s="7"/>
      <c r="M10" s="1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1749.7</v>
      </c>
      <c r="H11" s="29">
        <f t="shared" si="1"/>
        <v>33.33396837492856</v>
      </c>
      <c r="I11" s="7">
        <v>1749.7</v>
      </c>
      <c r="J11" s="7"/>
      <c r="K11" s="7"/>
      <c r="L11" s="7"/>
      <c r="M11" s="1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4308</v>
      </c>
      <c r="H12" s="29">
        <f t="shared" si="1"/>
        <v>33.333333333333329</v>
      </c>
      <c r="I12" s="7">
        <v>4308</v>
      </c>
      <c r="J12" s="7"/>
      <c r="K12" s="7"/>
      <c r="L12" s="7"/>
      <c r="M12" s="1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273.8</v>
      </c>
      <c r="H13" s="29">
        <f t="shared" si="1"/>
        <v>33.329275715155205</v>
      </c>
      <c r="I13" s="7">
        <v>273.8</v>
      </c>
      <c r="J13" s="7"/>
      <c r="K13" s="7"/>
      <c r="L13" s="7"/>
      <c r="M13" s="1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2.4</v>
      </c>
      <c r="H14" s="29">
        <f t="shared" si="1"/>
        <v>32.432432432432428</v>
      </c>
      <c r="I14" s="7">
        <v>2.4</v>
      </c>
      <c r="J14" s="7"/>
      <c r="K14" s="7"/>
      <c r="L14" s="7"/>
      <c r="M14" s="1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13"/>
      <c r="H15" s="29"/>
      <c r="I15" s="7"/>
      <c r="J15" s="7"/>
      <c r="K15" s="7"/>
      <c r="L15" s="7"/>
      <c r="M15" s="1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12111.2</v>
      </c>
      <c r="H16" s="29">
        <f t="shared" si="1"/>
        <v>41.666494650290709</v>
      </c>
      <c r="I16" s="7">
        <v>12111.2</v>
      </c>
      <c r="J16" s="7"/>
      <c r="K16" s="7"/>
      <c r="L16" s="7"/>
      <c r="M16" s="1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31.9</v>
      </c>
      <c r="H17" s="29">
        <f t="shared" si="1"/>
        <v>33.229166666666664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15.5</v>
      </c>
      <c r="H18" s="29">
        <f t="shared" si="1"/>
        <v>33.333333333333329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13"/>
      <c r="H19" s="29">
        <f t="shared" si="1"/>
        <v>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398</v>
      </c>
      <c r="G20" s="13">
        <v>1591</v>
      </c>
      <c r="H20" s="29">
        <f t="shared" si="1"/>
        <v>399.74874371859295</v>
      </c>
      <c r="I20" s="7">
        <v>1591</v>
      </c>
      <c r="J20" s="7">
        <v>1591</v>
      </c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37.700000000000003</v>
      </c>
      <c r="H21" s="29">
        <f t="shared" si="1"/>
        <v>33.362831858407084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2.4</v>
      </c>
      <c r="H22" s="29">
        <f t="shared" si="1"/>
        <v>32.87671232876712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>
        <v>791.7</v>
      </c>
      <c r="J23" s="7">
        <v>791.7</v>
      </c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13"/>
      <c r="H24" s="29"/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>
        <v>151.19999999999999</v>
      </c>
      <c r="J25" s="7"/>
      <c r="K25" s="7"/>
      <c r="L25" s="7"/>
    </row>
    <row r="26" spans="1:12" ht="20.25" hidden="1">
      <c r="A26" s="11" t="s">
        <v>30</v>
      </c>
      <c r="B26" s="9"/>
      <c r="C26" s="9"/>
      <c r="D26" s="12"/>
      <c r="E26" s="38"/>
      <c r="F26" s="13"/>
      <c r="G26" s="13"/>
      <c r="H26" s="29"/>
      <c r="I26" s="7"/>
      <c r="J26" s="7"/>
      <c r="K26" s="7"/>
      <c r="L26" s="7"/>
    </row>
    <row r="27" spans="1:12" ht="20.25" hidden="1">
      <c r="A27" s="11" t="s">
        <v>31</v>
      </c>
      <c r="B27" s="9"/>
      <c r="C27" s="9"/>
      <c r="D27" s="12"/>
      <c r="E27" s="38"/>
      <c r="F27" s="13"/>
      <c r="G27" s="13"/>
      <c r="H27" s="29"/>
      <c r="I27" s="7"/>
      <c r="J27" s="7"/>
      <c r="K27" s="7"/>
      <c r="L27" s="7"/>
    </row>
    <row r="28" spans="1:12" ht="20.25" hidden="1">
      <c r="A28" s="11" t="s">
        <v>32</v>
      </c>
      <c r="B28" s="9"/>
      <c r="C28" s="9"/>
      <c r="D28" s="12"/>
      <c r="E28" s="38"/>
      <c r="F28" s="13"/>
      <c r="G28" s="13"/>
      <c r="H28" s="29"/>
      <c r="I28" s="7"/>
      <c r="J28" s="7"/>
      <c r="K28" s="7"/>
      <c r="L28" s="7"/>
    </row>
    <row r="29" spans="1:12" ht="20.25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32.5</v>
      </c>
      <c r="H29" s="29">
        <f t="shared" si="1"/>
        <v>33.367556468172481</v>
      </c>
      <c r="I29" s="7">
        <v>32.5</v>
      </c>
      <c r="J29" s="7"/>
      <c r="K29" s="7"/>
      <c r="L29" s="7"/>
    </row>
    <row r="30" spans="1:12" ht="20.25" hidden="1">
      <c r="A30" s="11" t="s">
        <v>34</v>
      </c>
      <c r="B30" s="9"/>
      <c r="C30" s="9"/>
      <c r="D30" s="12"/>
      <c r="E30" s="7"/>
      <c r="F30" s="13"/>
      <c r="G30" s="13"/>
      <c r="H30" s="29"/>
      <c r="I30" s="7"/>
      <c r="J30" s="7"/>
      <c r="K30" s="7"/>
      <c r="L30" s="7"/>
    </row>
    <row r="31" spans="1:12" ht="20.25" hidden="1">
      <c r="A31" s="11" t="s">
        <v>35</v>
      </c>
      <c r="B31" s="9"/>
      <c r="C31" s="9"/>
      <c r="D31" s="12"/>
      <c r="E31" s="7"/>
      <c r="F31" s="13"/>
      <c r="G31" s="13"/>
      <c r="H31" s="29"/>
      <c r="I31" s="7"/>
      <c r="J31" s="7"/>
      <c r="K31" s="7"/>
      <c r="L31" s="7"/>
    </row>
    <row r="32" spans="1:12" ht="20.25" hidden="1">
      <c r="A32" s="11" t="s">
        <v>36</v>
      </c>
      <c r="B32" s="9"/>
      <c r="C32" s="9"/>
      <c r="D32" s="12"/>
      <c r="E32" s="7"/>
      <c r="F32" s="13"/>
      <c r="G32" s="13"/>
      <c r="H32" s="29"/>
      <c r="I32" s="7"/>
      <c r="J32" s="7"/>
      <c r="K32" s="7"/>
      <c r="L32" s="7"/>
    </row>
    <row r="33" spans="1:12" ht="20.25" hidden="1">
      <c r="A33" s="11" t="s">
        <v>37</v>
      </c>
      <c r="B33" s="9"/>
      <c r="C33" s="9"/>
      <c r="D33" s="12"/>
      <c r="E33" s="7"/>
      <c r="F33" s="13"/>
      <c r="G33" s="13"/>
      <c r="H33" s="29"/>
      <c r="I33" s="7"/>
      <c r="J33" s="7"/>
      <c r="K33" s="7"/>
      <c r="L33" s="7"/>
    </row>
    <row r="34" spans="1:12" ht="20.25" hidden="1">
      <c r="A34" s="11" t="s">
        <v>38</v>
      </c>
      <c r="B34" s="9"/>
      <c r="C34" s="9"/>
      <c r="D34" s="12"/>
      <c r="E34" s="7"/>
      <c r="F34" s="13"/>
      <c r="G34" s="13"/>
      <c r="H34" s="29"/>
      <c r="I34" s="7"/>
      <c r="J34" s="7"/>
      <c r="K34" s="7"/>
      <c r="L34" s="7"/>
    </row>
    <row r="35" spans="1:12" ht="20.25" hidden="1">
      <c r="A35" s="11" t="s">
        <v>39</v>
      </c>
      <c r="B35" s="9"/>
      <c r="C35" s="9"/>
      <c r="D35" s="12"/>
      <c r="E35" s="7"/>
      <c r="F35" s="13"/>
      <c r="G35" s="13"/>
      <c r="H35" s="29"/>
      <c r="I35" s="7"/>
      <c r="J35" s="7"/>
      <c r="K35" s="7"/>
      <c r="L35" s="7"/>
    </row>
    <row r="36" spans="1:12" ht="20.25" hidden="1">
      <c r="A36" s="11" t="s">
        <v>40</v>
      </c>
      <c r="B36" s="9"/>
      <c r="C36" s="9"/>
      <c r="D36" s="12"/>
      <c r="E36" s="7"/>
      <c r="F36" s="13"/>
      <c r="G36" s="13"/>
      <c r="H36" s="29"/>
      <c r="I36" s="7"/>
      <c r="J36" s="7"/>
      <c r="K36" s="7"/>
      <c r="L36" s="7"/>
    </row>
    <row r="37" spans="1:12" ht="20.25" hidden="1">
      <c r="A37" s="11" t="s">
        <v>50</v>
      </c>
      <c r="B37" s="9"/>
      <c r="C37" s="9"/>
      <c r="D37" s="12"/>
      <c r="E37" s="7"/>
      <c r="F37" s="13"/>
      <c r="G37" s="13"/>
      <c r="H37" s="29"/>
      <c r="I37" s="7"/>
      <c r="J37" s="7"/>
      <c r="K37" s="7"/>
      <c r="L37" s="7"/>
    </row>
    <row r="38" spans="1:12" ht="20.25" hidden="1">
      <c r="A38" s="11" t="s">
        <v>41</v>
      </c>
      <c r="B38" s="9"/>
      <c r="C38" s="9"/>
      <c r="D38" s="12"/>
      <c r="E38" s="7"/>
      <c r="F38" s="13"/>
      <c r="G38" s="13"/>
      <c r="H38" s="29"/>
      <c r="I38" s="7"/>
      <c r="J38" s="7"/>
      <c r="K38" s="7"/>
      <c r="L38" s="7"/>
    </row>
    <row r="39" spans="1:12" ht="40.5">
      <c r="A39" s="11" t="s">
        <v>42</v>
      </c>
      <c r="B39" s="9"/>
      <c r="C39" s="9"/>
      <c r="D39" s="12"/>
      <c r="E39" s="7">
        <v>2539</v>
      </c>
      <c r="F39" s="13">
        <v>507.8</v>
      </c>
      <c r="G39" s="13"/>
      <c r="H39" s="29">
        <f t="shared" si="1"/>
        <v>0</v>
      </c>
      <c r="I39" s="7"/>
      <c r="J39" s="13"/>
      <c r="K39" s="7"/>
      <c r="L39" s="13"/>
    </row>
    <row r="40" spans="1:12" ht="20.25">
      <c r="A40" s="19" t="s">
        <v>43</v>
      </c>
      <c r="B40" s="5">
        <f>B8+B9</f>
        <v>441088.5</v>
      </c>
      <c r="C40" s="5">
        <f>C8+C9</f>
        <v>49315</v>
      </c>
      <c r="D40" s="14">
        <v>104.72529463682079</v>
      </c>
      <c r="E40" s="5">
        <f t="shared" ref="E40:L40" si="2">E8+E9</f>
        <v>512542</v>
      </c>
      <c r="F40" s="5">
        <f t="shared" si="2"/>
        <v>106262.29999999999</v>
      </c>
      <c r="G40" s="5">
        <f t="shared" si="2"/>
        <v>37406.100000000006</v>
      </c>
      <c r="H40" s="34">
        <v>105.58205212128213</v>
      </c>
      <c r="I40" s="5">
        <f t="shared" si="2"/>
        <v>37406.100000000006</v>
      </c>
      <c r="J40" s="5">
        <f t="shared" si="2"/>
        <v>5061.7</v>
      </c>
      <c r="K40" s="5">
        <f t="shared" si="2"/>
        <v>1009.2999999999993</v>
      </c>
      <c r="L40" s="5">
        <f t="shared" si="2"/>
        <v>12918.2</v>
      </c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5"/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3"/>
    </row>
    <row r="43" spans="1:12" ht="20.25">
      <c r="A43" s="94" t="s">
        <v>44</v>
      </c>
      <c r="B43" s="94"/>
      <c r="C43" s="94"/>
      <c r="D43" s="2" t="s">
        <v>2</v>
      </c>
      <c r="E43" s="2" t="s">
        <v>45</v>
      </c>
      <c r="F43" s="2"/>
      <c r="G43" s="1"/>
      <c r="H43" s="1"/>
      <c r="I43" s="2" t="s">
        <v>46</v>
      </c>
      <c r="J43" s="1"/>
    </row>
    <row r="46" spans="1:12" ht="20.25">
      <c r="A46" s="16"/>
      <c r="B46" s="15"/>
      <c r="C46" s="15"/>
      <c r="D46" s="17"/>
      <c r="E46" s="15"/>
      <c r="F46" s="15"/>
      <c r="G46" s="15"/>
      <c r="H46" s="17"/>
      <c r="I46" s="15"/>
      <c r="J46" s="15"/>
    </row>
    <row r="47" spans="1:12" ht="20.25">
      <c r="A47" s="1"/>
      <c r="B47" s="15"/>
      <c r="C47" s="15"/>
      <c r="D47" s="17"/>
      <c r="E47" s="15"/>
      <c r="F47" s="15"/>
      <c r="G47" s="15"/>
      <c r="H47" s="17"/>
      <c r="I47" s="15"/>
      <c r="J47" s="15"/>
    </row>
  </sheetData>
  <mergeCells count="17"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E6:E7"/>
    <mergeCell ref="G6:G7"/>
    <mergeCell ref="H6:H7"/>
    <mergeCell ref="I6:I7"/>
    <mergeCell ref="J6:J7"/>
    <mergeCell ref="A43:C43"/>
    <mergeCell ref="F6:F7"/>
  </mergeCells>
  <pageMargins left="0.19685039370078741" right="0.19685039370078741" top="0.19685039370078741" bottom="0.19685039370078741" header="0" footer="0"/>
  <pageSetup paperSize="9" scale="63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6"/>
  <sheetViews>
    <sheetView topLeftCell="B13" workbookViewId="0">
      <selection activeCell="K26" sqref="K2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4" ht="2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4" ht="20.25">
      <c r="A3" s="98" t="s">
        <v>63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90" t="s">
        <v>3</v>
      </c>
      <c r="B5" s="100" t="s">
        <v>4</v>
      </c>
      <c r="C5" s="101"/>
      <c r="D5" s="101"/>
      <c r="E5" s="102" t="s">
        <v>47</v>
      </c>
      <c r="F5" s="103"/>
      <c r="G5" s="103"/>
      <c r="H5" s="103"/>
      <c r="I5" s="103"/>
      <c r="J5" s="104"/>
      <c r="K5" s="93" t="s">
        <v>51</v>
      </c>
      <c r="L5" s="93"/>
    </row>
    <row r="6" spans="1:14" ht="22.5" customHeight="1">
      <c r="A6" s="99"/>
      <c r="B6" s="105" t="s">
        <v>5</v>
      </c>
      <c r="C6" s="90" t="s">
        <v>6</v>
      </c>
      <c r="D6" s="90" t="s">
        <v>7</v>
      </c>
      <c r="E6" s="105" t="s">
        <v>8</v>
      </c>
      <c r="F6" s="95" t="s">
        <v>49</v>
      </c>
      <c r="G6" s="90" t="s">
        <v>6</v>
      </c>
      <c r="H6" s="90" t="s">
        <v>7</v>
      </c>
      <c r="I6" s="92" t="s">
        <v>60</v>
      </c>
      <c r="J6" s="93" t="s">
        <v>9</v>
      </c>
      <c r="K6" s="93"/>
      <c r="L6" s="93"/>
    </row>
    <row r="7" spans="1:14" ht="20.25">
      <c r="A7" s="91"/>
      <c r="B7" s="106"/>
      <c r="C7" s="91"/>
      <c r="D7" s="91"/>
      <c r="E7" s="106"/>
      <c r="F7" s="96"/>
      <c r="G7" s="91"/>
      <c r="H7" s="91"/>
      <c r="I7" s="92"/>
      <c r="J7" s="93"/>
      <c r="K7" s="51" t="s">
        <v>10</v>
      </c>
      <c r="L7" s="51" t="s">
        <v>11</v>
      </c>
    </row>
    <row r="8" spans="1:14" ht="20.25">
      <c r="A8" s="32" t="s">
        <v>12</v>
      </c>
      <c r="B8" s="36">
        <v>166868</v>
      </c>
      <c r="C8" s="40">
        <v>34422.6</v>
      </c>
      <c r="D8" s="30">
        <f>C8/B8*100</f>
        <v>20.628640602152597</v>
      </c>
      <c r="E8" s="26">
        <v>187313</v>
      </c>
      <c r="F8" s="26">
        <v>35849</v>
      </c>
      <c r="G8" s="27">
        <v>40048.300000000003</v>
      </c>
      <c r="H8" s="29">
        <f>G8/F8*100</f>
        <v>111.71385533766633</v>
      </c>
      <c r="I8" s="26">
        <v>13931.7</v>
      </c>
      <c r="J8" s="27">
        <v>2828.5</v>
      </c>
      <c r="K8" s="31">
        <f>G8-C8</f>
        <v>5625.7000000000044</v>
      </c>
      <c r="L8" s="28"/>
      <c r="N8" s="45"/>
    </row>
    <row r="9" spans="1:14" ht="40.5" customHeight="1">
      <c r="A9" s="4" t="s">
        <v>13</v>
      </c>
      <c r="B9" s="35">
        <v>279947.2</v>
      </c>
      <c r="C9" s="41">
        <v>74396.899999999994</v>
      </c>
      <c r="D9" s="30">
        <f>C9/B9*100</f>
        <v>26.575332777037953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0</v>
      </c>
      <c r="K9" s="31">
        <f>G9-C9</f>
        <v>34599.299999999988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/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/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446815.2</v>
      </c>
      <c r="C39" s="5">
        <f>C8+C9</f>
        <v>108819.5</v>
      </c>
      <c r="D39" s="14">
        <v>104.72529463682079</v>
      </c>
      <c r="E39" s="5">
        <f t="shared" ref="E39:L39" si="2">E8+E9</f>
        <v>518022.9</v>
      </c>
      <c r="F39" s="5">
        <f t="shared" si="2"/>
        <v>145377.19999999998</v>
      </c>
      <c r="G39" s="5">
        <f t="shared" si="2"/>
        <v>149044.5</v>
      </c>
      <c r="H39" s="34">
        <v>105.58205212128213</v>
      </c>
      <c r="I39" s="5">
        <f t="shared" si="2"/>
        <v>55095.700000000012</v>
      </c>
      <c r="J39" s="5">
        <f t="shared" si="2"/>
        <v>2828.5</v>
      </c>
      <c r="K39" s="5">
        <f t="shared" si="2"/>
        <v>40224.999999999993</v>
      </c>
      <c r="L39" s="5">
        <f t="shared" si="2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94" t="s">
        <v>44</v>
      </c>
      <c r="B42" s="94"/>
      <c r="C42" s="94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" top="0" bottom="0" header="0" footer="0"/>
  <pageSetup paperSize="9" scale="61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6"/>
  <sheetViews>
    <sheetView topLeftCell="B1" zoomScale="75" zoomScaleNormal="75" workbookViewId="0">
      <selection activeCell="B1"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4" ht="2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4" ht="20.25">
      <c r="A3" s="98" t="s">
        <v>64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90" t="s">
        <v>3</v>
      </c>
      <c r="B5" s="100" t="s">
        <v>4</v>
      </c>
      <c r="C5" s="101"/>
      <c r="D5" s="101"/>
      <c r="E5" s="102" t="s">
        <v>47</v>
      </c>
      <c r="F5" s="103"/>
      <c r="G5" s="103"/>
      <c r="H5" s="103"/>
      <c r="I5" s="103"/>
      <c r="J5" s="104"/>
      <c r="K5" s="93" t="s">
        <v>51</v>
      </c>
      <c r="L5" s="93"/>
    </row>
    <row r="6" spans="1:14" ht="22.5" customHeight="1">
      <c r="A6" s="99"/>
      <c r="B6" s="105" t="s">
        <v>5</v>
      </c>
      <c r="C6" s="90" t="s">
        <v>6</v>
      </c>
      <c r="D6" s="90" t="s">
        <v>7</v>
      </c>
      <c r="E6" s="105" t="s">
        <v>8</v>
      </c>
      <c r="F6" s="95" t="s">
        <v>65</v>
      </c>
      <c r="G6" s="90" t="s">
        <v>6</v>
      </c>
      <c r="H6" s="90" t="s">
        <v>7</v>
      </c>
      <c r="I6" s="92" t="s">
        <v>66</v>
      </c>
      <c r="J6" s="93" t="s">
        <v>9</v>
      </c>
      <c r="K6" s="93"/>
      <c r="L6" s="93"/>
    </row>
    <row r="7" spans="1:14" ht="20.25">
      <c r="A7" s="91"/>
      <c r="B7" s="106"/>
      <c r="C7" s="91"/>
      <c r="D7" s="91"/>
      <c r="E7" s="106"/>
      <c r="F7" s="96"/>
      <c r="G7" s="91"/>
      <c r="H7" s="91"/>
      <c r="I7" s="92"/>
      <c r="J7" s="93"/>
      <c r="K7" s="52" t="s">
        <v>10</v>
      </c>
      <c r="L7" s="52" t="s">
        <v>11</v>
      </c>
    </row>
    <row r="8" spans="1:14" ht="20.25">
      <c r="A8" s="32" t="s">
        <v>12</v>
      </c>
      <c r="B8" s="36">
        <v>166868</v>
      </c>
      <c r="C8" s="40">
        <v>36233.300000000003</v>
      </c>
      <c r="D8" s="30">
        <f>C8/B8*100</f>
        <v>21.713749790253374</v>
      </c>
      <c r="E8" s="26">
        <v>187313</v>
      </c>
      <c r="F8" s="26">
        <v>80212</v>
      </c>
      <c r="G8" s="27">
        <v>48634.9</v>
      </c>
      <c r="H8" s="29">
        <f>G8/F8*100</f>
        <v>60.632947688625151</v>
      </c>
      <c r="I8" s="26">
        <v>4792.3</v>
      </c>
      <c r="J8" s="27">
        <v>4792.3</v>
      </c>
      <c r="K8" s="31">
        <f>G8-C8</f>
        <v>12401.599999999999</v>
      </c>
      <c r="L8" s="28"/>
      <c r="N8" s="45"/>
    </row>
    <row r="9" spans="1:14" ht="40.5" customHeight="1">
      <c r="A9" s="4" t="s">
        <v>13</v>
      </c>
      <c r="B9" s="35">
        <v>284260.5</v>
      </c>
      <c r="C9" s="41">
        <v>109261.5</v>
      </c>
      <c r="D9" s="30">
        <f>C9/B9*100</f>
        <v>38.437102587239522</v>
      </c>
      <c r="E9" s="37">
        <f>E10+E11+E12+E13+E14+E15+E16+E17+E18+E19+E20+E21+E22+E23+E24+E25+E26+E27+E28+E29+E30+E31+E32+E33+E34+E35+E36+E37+E38</f>
        <v>330735.90000000002</v>
      </c>
      <c r="F9" s="37">
        <f>F10+F11+F12+F13+F14+F15+F16+F17+F18+F19+F20+F21+F22+F23+F24+F25+F26+F27+F28+F29+F30+F31+F32+F33+F34+F35+F36+F37+F38</f>
        <v>190386.30000000005</v>
      </c>
      <c r="G9" s="37">
        <f>G10+G11+G12+G13+G14+G15+G16+G17+G18+G19+G20+G21+G22+G23+G24+G25+G26+G27+G28+G29+G30+G31+G32+G33+G34+G35+G36+G37+G38</f>
        <v>129853.19999999998</v>
      </c>
      <c r="H9" s="29">
        <f t="shared" ref="H9:H38" si="0">G9/F9*100</f>
        <v>68.205117700170632</v>
      </c>
      <c r="I9" s="37">
        <f t="shared" ref="I9:J9" si="1">I10+I11+I12+I13+I14+I15+I16+I17+I18+I19+I20+I21+I22+I23+I24+I25+I26+I27+I28+I29+I30+I31+I32+I33+I34+I35+I36+I37+I38</f>
        <v>20857</v>
      </c>
      <c r="J9" s="37">
        <f t="shared" si="1"/>
        <v>20857</v>
      </c>
      <c r="K9" s="31">
        <f>G9-C9</f>
        <v>20591.699999999983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19954</v>
      </c>
      <c r="H10" s="29">
        <f t="shared" si="0"/>
        <v>44.444642431558947</v>
      </c>
      <c r="I10" s="7"/>
      <c r="J10" s="7"/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5249</v>
      </c>
      <c r="H11" s="29">
        <f t="shared" si="0"/>
        <v>44.448019781020051</v>
      </c>
      <c r="I11" s="7"/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12924</v>
      </c>
      <c r="H12" s="29">
        <f t="shared" si="0"/>
        <v>42.856005942275047</v>
      </c>
      <c r="I12" s="7"/>
      <c r="J12" s="7"/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821.5</v>
      </c>
      <c r="H13" s="29">
        <f t="shared" si="0"/>
        <v>50</v>
      </c>
      <c r="I13" s="7"/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7</v>
      </c>
      <c r="H14" s="29">
        <f t="shared" si="0"/>
        <v>42.168674698795179</v>
      </c>
      <c r="I14" s="7"/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85189.8</v>
      </c>
      <c r="H16" s="29">
        <f t="shared" si="0"/>
        <v>93.041883690273224</v>
      </c>
      <c r="I16" s="7">
        <v>20831</v>
      </c>
      <c r="J16" s="7">
        <v>20831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95.7</v>
      </c>
      <c r="H17" s="29">
        <f t="shared" si="0"/>
        <v>44.470260223048328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46.5</v>
      </c>
      <c r="H18" s="29">
        <f t="shared" si="0"/>
        <v>44.412607449856736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157.30000000000001</v>
      </c>
      <c r="H19" s="29">
        <f t="shared" si="0"/>
        <v>43.333333333333336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113</v>
      </c>
      <c r="H21" s="29">
        <f t="shared" si="0"/>
        <v>49.955791335101686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7.3</v>
      </c>
      <c r="H22" s="29">
        <f t="shared" si="0"/>
        <v>44.785276073619627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135.5</v>
      </c>
      <c r="F26" s="13">
        <v>135.5</v>
      </c>
      <c r="G26" s="47">
        <v>135.5</v>
      </c>
      <c r="H26" s="29">
        <v>0</v>
      </c>
      <c r="I26" s="7">
        <v>26</v>
      </c>
      <c r="J26" s="7">
        <v>26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97.4</v>
      </c>
      <c r="H28" s="29">
        <f t="shared" si="0"/>
        <v>50</v>
      </c>
      <c r="I28" s="7"/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451128.5</v>
      </c>
      <c r="C39" s="5">
        <f>C8+C9</f>
        <v>145494.79999999999</v>
      </c>
      <c r="D39" s="14">
        <v>104.72529463682079</v>
      </c>
      <c r="E39" s="5">
        <f t="shared" ref="E39:L39" si="2">E8+E9</f>
        <v>518048.9</v>
      </c>
      <c r="F39" s="5">
        <f t="shared" si="2"/>
        <v>270598.30000000005</v>
      </c>
      <c r="G39" s="5">
        <f t="shared" si="2"/>
        <v>178488.09999999998</v>
      </c>
      <c r="H39" s="34">
        <v>105.58205212128213</v>
      </c>
      <c r="I39" s="5">
        <f t="shared" si="2"/>
        <v>25649.3</v>
      </c>
      <c r="J39" s="5">
        <f t="shared" si="2"/>
        <v>25649.3</v>
      </c>
      <c r="K39" s="5">
        <f t="shared" si="2"/>
        <v>32993.299999999981</v>
      </c>
      <c r="L39" s="5">
        <f t="shared" si="2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94" t="s">
        <v>44</v>
      </c>
      <c r="B42" s="94"/>
      <c r="C42" s="94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" right="0" top="0" bottom="0" header="0" footer="0"/>
  <pageSetup paperSize="9" scale="61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6"/>
  <sheetViews>
    <sheetView zoomScale="75" zoomScaleNormal="75" workbookViewId="0">
      <pane xSplit="1" ySplit="7" topLeftCell="D8" activePane="bottomRight" state="frozen"/>
      <selection pane="topRight" activeCell="B1" sqref="B1"/>
      <selection pane="bottomLeft" activeCell="A8" sqref="A8"/>
      <selection pane="bottomRight" activeCell="G40" sqref="G40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4" ht="2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4" ht="20.25">
      <c r="A3" s="98" t="s">
        <v>67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90" t="s">
        <v>3</v>
      </c>
      <c r="B5" s="100" t="s">
        <v>4</v>
      </c>
      <c r="C5" s="101"/>
      <c r="D5" s="101"/>
      <c r="E5" s="102" t="s">
        <v>47</v>
      </c>
      <c r="F5" s="103"/>
      <c r="G5" s="103"/>
      <c r="H5" s="103"/>
      <c r="I5" s="103"/>
      <c r="J5" s="104"/>
      <c r="K5" s="93" t="s">
        <v>51</v>
      </c>
      <c r="L5" s="93"/>
    </row>
    <row r="6" spans="1:14" ht="22.5" customHeight="1">
      <c r="A6" s="99"/>
      <c r="B6" s="105" t="s">
        <v>5</v>
      </c>
      <c r="C6" s="90" t="s">
        <v>6</v>
      </c>
      <c r="D6" s="90" t="s">
        <v>7</v>
      </c>
      <c r="E6" s="105" t="s">
        <v>8</v>
      </c>
      <c r="F6" s="95" t="s">
        <v>65</v>
      </c>
      <c r="G6" s="90" t="s">
        <v>6</v>
      </c>
      <c r="H6" s="90" t="s">
        <v>7</v>
      </c>
      <c r="I6" s="92" t="s">
        <v>66</v>
      </c>
      <c r="J6" s="93" t="s">
        <v>9</v>
      </c>
      <c r="K6" s="93"/>
      <c r="L6" s="93"/>
    </row>
    <row r="7" spans="1:14" ht="20.25">
      <c r="A7" s="91"/>
      <c r="B7" s="106"/>
      <c r="C7" s="91"/>
      <c r="D7" s="91"/>
      <c r="E7" s="106"/>
      <c r="F7" s="96"/>
      <c r="G7" s="91"/>
      <c r="H7" s="91"/>
      <c r="I7" s="92"/>
      <c r="J7" s="93"/>
      <c r="K7" s="53" t="s">
        <v>10</v>
      </c>
      <c r="L7" s="53" t="s">
        <v>11</v>
      </c>
    </row>
    <row r="8" spans="1:14" ht="20.25">
      <c r="A8" s="32" t="s">
        <v>12</v>
      </c>
      <c r="B8" s="36">
        <v>166868</v>
      </c>
      <c r="C8" s="40">
        <v>40024.5</v>
      </c>
      <c r="D8" s="30">
        <f>C8/B8*100</f>
        <v>23.98572524390536</v>
      </c>
      <c r="E8" s="26">
        <v>187313</v>
      </c>
      <c r="F8" s="26">
        <v>80212</v>
      </c>
      <c r="G8" s="27">
        <v>53954</v>
      </c>
      <c r="H8" s="29">
        <f>G8/F8*100</f>
        <v>67.264249738193783</v>
      </c>
      <c r="I8" s="26">
        <v>10111.4</v>
      </c>
      <c r="J8" s="27">
        <v>5319.1</v>
      </c>
      <c r="K8" s="31">
        <f>G8-C8</f>
        <v>13929.5</v>
      </c>
      <c r="L8" s="28"/>
      <c r="N8" s="45"/>
    </row>
    <row r="9" spans="1:14" ht="40.5" customHeight="1">
      <c r="A9" s="4" t="s">
        <v>13</v>
      </c>
      <c r="B9" s="35">
        <v>284260.5</v>
      </c>
      <c r="C9" s="41">
        <v>109330.8</v>
      </c>
      <c r="D9" s="30">
        <f>C9/B9*100</f>
        <v>38.461481633923817</v>
      </c>
      <c r="E9" s="37">
        <f>E10+E11+E12+E13+E14+E15+E16+E17+E18+E19+E20+E21+E22+E23+E24+E25+E26+E27+E28+E29+E30+E31+E32+E33+E34+E35+E36+E37+E38</f>
        <v>330819.90000000002</v>
      </c>
      <c r="F9" s="37">
        <f>F10+F11+F12+F13+F14+F15+F16+F17+F18+F19+F20+F21+F22+F23+F24+F25+F26+F27+F28+F29+F30+F31+F32+F33+F34+F35+F36+F37+F38</f>
        <v>190470.30000000005</v>
      </c>
      <c r="G9" s="37">
        <f>G10+G11+G12+G13+G14+G15+G16+G17+G18+G19+G20+G21+G22+G23+G24+G25+G26+G27+G28+G29+G30+G31+G32+G33+G34+G35+G36+G37+G38</f>
        <v>156206.69999999998</v>
      </c>
      <c r="H9" s="29">
        <f t="shared" ref="H9:H38" si="0">G9/F9*100</f>
        <v>82.011053691835386</v>
      </c>
      <c r="I9" s="37">
        <f t="shared" ref="I9:J9" si="1">I10+I11+I12+I13+I14+I15+I16+I17+I18+I19+I20+I21+I22+I23+I24+I25+I26+I27+I28+I29+I30+I31+I32+I33+I34+I35+I36+I37+I38</f>
        <v>20413.600000000002</v>
      </c>
      <c r="J9" s="37">
        <f t="shared" si="1"/>
        <v>20413.600000000002</v>
      </c>
      <c r="K9" s="31">
        <f>G9-C9</f>
        <v>46875.89999999998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28268</v>
      </c>
      <c r="H10" s="29">
        <f t="shared" si="0"/>
        <v>62.962872218868817</v>
      </c>
      <c r="I10" s="7">
        <v>8314</v>
      </c>
      <c r="J10" s="7">
        <v>8314</v>
      </c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>
        <v>2187</v>
      </c>
      <c r="J11" s="7">
        <v>2187</v>
      </c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>
        <v>9448</v>
      </c>
      <c r="J12" s="7">
        <v>9448</v>
      </c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>
        <v>329</v>
      </c>
      <c r="J13" s="7">
        <v>329</v>
      </c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>
        <v>3</v>
      </c>
      <c r="J14" s="7">
        <v>3</v>
      </c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85190.1</v>
      </c>
      <c r="H16" s="29">
        <f t="shared" si="0"/>
        <v>93.042211341765636</v>
      </c>
      <c r="I16" s="7"/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>
        <v>40</v>
      </c>
      <c r="J17" s="7">
        <v>40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>
        <v>19.399999999999999</v>
      </c>
      <c r="J18" s="7">
        <v>19.399999999999999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157.30000000000001</v>
      </c>
      <c r="H19" s="29">
        <f t="shared" si="0"/>
        <v>43.333333333333336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>
        <v>37.700000000000003</v>
      </c>
      <c r="J21" s="7">
        <v>37.700000000000003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>
        <v>3</v>
      </c>
      <c r="J22" s="7">
        <v>3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158.6</v>
      </c>
      <c r="F26" s="13">
        <v>158.6</v>
      </c>
      <c r="G26" s="47">
        <v>158.6</v>
      </c>
      <c r="H26" s="29">
        <v>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>
        <v>32.5</v>
      </c>
      <c r="J28" s="7">
        <v>32.5</v>
      </c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 t="e">
        <f t="shared" si="0"/>
        <v>#DIV/0!</v>
      </c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 t="e">
        <f t="shared" si="0"/>
        <v>#DIV/0!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451128.5</v>
      </c>
      <c r="C39" s="5">
        <f>C8+C9</f>
        <v>149355.29999999999</v>
      </c>
      <c r="D39" s="14">
        <v>104.72529463682079</v>
      </c>
      <c r="E39" s="5">
        <f t="shared" ref="E39:L39" si="2">E8+E9</f>
        <v>518132.9</v>
      </c>
      <c r="F39" s="5">
        <f t="shared" si="2"/>
        <v>270682.30000000005</v>
      </c>
      <c r="G39" s="5">
        <f t="shared" si="2"/>
        <v>210160.69999999998</v>
      </c>
      <c r="H39" s="34">
        <v>105.58205212128213</v>
      </c>
      <c r="I39" s="5">
        <f t="shared" si="2"/>
        <v>30525</v>
      </c>
      <c r="J39" s="5">
        <f t="shared" si="2"/>
        <v>25732.700000000004</v>
      </c>
      <c r="K39" s="5">
        <f t="shared" si="2"/>
        <v>60805.39999999998</v>
      </c>
      <c r="L39" s="5">
        <f t="shared" si="2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94" t="s">
        <v>44</v>
      </c>
      <c r="B42" s="94"/>
      <c r="C42" s="94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" right="0" top="0" bottom="0" header="0" footer="0"/>
  <pageSetup paperSize="9" scale="56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7"/>
  <sheetViews>
    <sheetView topLeftCell="A13" workbookViewId="0">
      <selection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4" ht="2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4" ht="20.25">
      <c r="A3" s="98" t="s">
        <v>69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90" t="s">
        <v>3</v>
      </c>
      <c r="B5" s="100" t="s">
        <v>4</v>
      </c>
      <c r="C5" s="101"/>
      <c r="D5" s="101"/>
      <c r="E5" s="102" t="s">
        <v>47</v>
      </c>
      <c r="F5" s="103"/>
      <c r="G5" s="103"/>
      <c r="H5" s="103"/>
      <c r="I5" s="103"/>
      <c r="J5" s="104"/>
      <c r="K5" s="93" t="s">
        <v>51</v>
      </c>
      <c r="L5" s="93"/>
    </row>
    <row r="6" spans="1:14" ht="22.5" customHeight="1">
      <c r="A6" s="99"/>
      <c r="B6" s="105" t="s">
        <v>5</v>
      </c>
      <c r="C6" s="90" t="s">
        <v>6</v>
      </c>
      <c r="D6" s="90" t="s">
        <v>7</v>
      </c>
      <c r="E6" s="105" t="s">
        <v>8</v>
      </c>
      <c r="F6" s="95" t="s">
        <v>65</v>
      </c>
      <c r="G6" s="90" t="s">
        <v>6</v>
      </c>
      <c r="H6" s="90" t="s">
        <v>7</v>
      </c>
      <c r="I6" s="92" t="s">
        <v>66</v>
      </c>
      <c r="J6" s="93" t="s">
        <v>9</v>
      </c>
      <c r="K6" s="93"/>
      <c r="L6" s="93"/>
    </row>
    <row r="7" spans="1:14" ht="20.25">
      <c r="A7" s="91"/>
      <c r="B7" s="106"/>
      <c r="C7" s="91"/>
      <c r="D7" s="91"/>
      <c r="E7" s="106"/>
      <c r="F7" s="96"/>
      <c r="G7" s="91"/>
      <c r="H7" s="91"/>
      <c r="I7" s="92"/>
      <c r="J7" s="93"/>
      <c r="K7" s="54" t="s">
        <v>10</v>
      </c>
      <c r="L7" s="54" t="s">
        <v>11</v>
      </c>
    </row>
    <row r="8" spans="1:14" ht="20.25">
      <c r="A8" s="32" t="s">
        <v>12</v>
      </c>
      <c r="B8" s="36">
        <v>166868</v>
      </c>
      <c r="C8" s="40">
        <v>43854.7</v>
      </c>
      <c r="D8" s="30">
        <f>C8/B8*100</f>
        <v>26.28107246446293</v>
      </c>
      <c r="E8" s="26">
        <v>187313</v>
      </c>
      <c r="F8" s="26">
        <v>80212</v>
      </c>
      <c r="G8" s="27">
        <v>56798.400000000001</v>
      </c>
      <c r="H8" s="29">
        <f>G8/F8*100</f>
        <v>70.810352565700896</v>
      </c>
      <c r="I8" s="26">
        <v>12955.8</v>
      </c>
      <c r="J8" s="27">
        <v>2844.4</v>
      </c>
      <c r="K8" s="31">
        <f>G8-C8</f>
        <v>12943.700000000004</v>
      </c>
      <c r="L8" s="28"/>
      <c r="N8" s="45"/>
    </row>
    <row r="9" spans="1:14" ht="40.5" customHeight="1">
      <c r="A9" s="4" t="s">
        <v>13</v>
      </c>
      <c r="B9" s="35">
        <v>284260.5</v>
      </c>
      <c r="C9" s="41">
        <v>112024.60000000003</v>
      </c>
      <c r="D9" s="30">
        <f>C9/B9*100</f>
        <v>39.409133523651732</v>
      </c>
      <c r="E9" s="37">
        <f>E10+E11+E12+E13+E14+E15+E16+E17+E18+E19+E20+E21+E22+E23+E24+E25+E26+E27+E28+E29+E30+E31+E32+E33+E34+E35+E36+E37+E38</f>
        <v>336108.60000000003</v>
      </c>
      <c r="F9" s="37">
        <f>F10+F11+F12+F13+F14+F15+F16+F17+F18+F19+F20+F21+F22+F23+F24+F25+F26+F27+F28+F29+F30+F31+F32+F33+F34+F35+F36+F37+F38</f>
        <v>194174.30000000005</v>
      </c>
      <c r="G9" s="37">
        <f>G10+G11+G12+G13+G14+G15+G16+G17+G18+G19+G20+G21+G22+G23+G24+G25+G26+G27+G28+G29+G30+G31+G32+G33+G34+G35+G36+G37+G38</f>
        <v>159910.69999999998</v>
      </c>
      <c r="H9" s="29">
        <f t="shared" ref="H9:H39" si="0">G9/F9*100</f>
        <v>82.354204444151435</v>
      </c>
      <c r="I9" s="37">
        <f>I10+I11+I12+I13+I14+I15+I16+I17+I18+I19+I20+I21+I22+I23+I24+I25+I26+I27+I28+I29+I30+I31+I32+I33+I34+I35+I36+I37+I38</f>
        <v>24117.600000000002</v>
      </c>
      <c r="J9" s="37">
        <f>J10+J11+J12+J13+J14+J15+J16+J17+J18+J19+J20+J21+J22+J23+J24+J25+J26+J27+J28+J29+J30+J31+J32+J33+J34+J35+J36+J37+J38</f>
        <v>3704</v>
      </c>
      <c r="K9" s="31">
        <f>G9-C9</f>
        <v>47886.099999999948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28268</v>
      </c>
      <c r="H10" s="29">
        <f t="shared" si="0"/>
        <v>62.962872218868817</v>
      </c>
      <c r="I10" s="7">
        <v>8314</v>
      </c>
      <c r="J10" s="7"/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>
        <v>2187</v>
      </c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>
        <v>9448</v>
      </c>
      <c r="J12" s="7"/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>
        <v>329</v>
      </c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>
        <v>3</v>
      </c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85190.1</v>
      </c>
      <c r="H16" s="29">
        <f t="shared" si="0"/>
        <v>93.042211341765636</v>
      </c>
      <c r="I16" s="7"/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>
        <v>40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>
        <v>19.399999999999999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157.30000000000001</v>
      </c>
      <c r="H19" s="29">
        <f t="shared" si="0"/>
        <v>43.333333333333336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>
        <v>3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158.6</v>
      </c>
      <c r="F26" s="13">
        <v>158.6</v>
      </c>
      <c r="G26" s="47">
        <v>158.6</v>
      </c>
      <c r="H26" s="29">
        <v>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>
        <v>32.5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>
        <v>3704</v>
      </c>
      <c r="J29" s="7">
        <v>3704</v>
      </c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 t="e">
        <f t="shared" si="0"/>
        <v>#DIV/0!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>
        <v>826.8</v>
      </c>
      <c r="J39" s="7">
        <v>826.8</v>
      </c>
      <c r="K39" s="7"/>
      <c r="L39" s="13"/>
    </row>
    <row r="40" spans="1:12" ht="20.25">
      <c r="A40" s="19" t="s">
        <v>43</v>
      </c>
      <c r="B40" s="5">
        <f>B8+B9</f>
        <v>451128.5</v>
      </c>
      <c r="C40" s="5">
        <f>C8+C9</f>
        <v>155879.30000000005</v>
      </c>
      <c r="D40" s="14">
        <v>104.72529463682079</v>
      </c>
      <c r="E40" s="5">
        <f t="shared" ref="E40:L40" si="1">E8+E9</f>
        <v>523421.60000000003</v>
      </c>
      <c r="F40" s="5">
        <f t="shared" si="1"/>
        <v>274386.30000000005</v>
      </c>
      <c r="G40" s="5">
        <f t="shared" si="1"/>
        <v>216709.09999999998</v>
      </c>
      <c r="H40" s="34">
        <v>105.58205212128213</v>
      </c>
      <c r="I40" s="5">
        <f t="shared" si="1"/>
        <v>37073.4</v>
      </c>
      <c r="J40" s="5">
        <f t="shared" si="1"/>
        <v>6548.4</v>
      </c>
      <c r="K40" s="5">
        <f t="shared" si="1"/>
        <v>60829.799999999952</v>
      </c>
      <c r="L40" s="5">
        <f t="shared" si="1"/>
        <v>0</v>
      </c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5"/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3"/>
    </row>
    <row r="43" spans="1:12" ht="20.25">
      <c r="A43" s="94" t="s">
        <v>44</v>
      </c>
      <c r="B43" s="94"/>
      <c r="C43" s="94"/>
      <c r="D43" s="2" t="s">
        <v>2</v>
      </c>
      <c r="E43" s="2" t="s">
        <v>45</v>
      </c>
      <c r="F43" s="2"/>
      <c r="G43" s="1"/>
      <c r="H43" s="1"/>
      <c r="I43" s="2" t="s">
        <v>46</v>
      </c>
      <c r="J43" s="1"/>
    </row>
    <row r="46" spans="1:12" ht="20.25">
      <c r="A46" s="16"/>
      <c r="B46" s="15"/>
      <c r="C46" s="15"/>
      <c r="D46" s="17"/>
      <c r="E46" s="15"/>
      <c r="F46" s="15"/>
      <c r="G46" s="15"/>
      <c r="H46" s="17"/>
      <c r="I46" s="15"/>
      <c r="J46" s="15"/>
    </row>
    <row r="47" spans="1:12" ht="20.25">
      <c r="A47" s="1"/>
      <c r="B47" s="15"/>
      <c r="C47" s="15"/>
      <c r="D47" s="17"/>
      <c r="E47" s="15"/>
      <c r="F47" s="15"/>
      <c r="G47" s="15"/>
      <c r="H47" s="17"/>
      <c r="I47" s="15"/>
      <c r="J47" s="15"/>
    </row>
  </sheetData>
  <mergeCells count="17">
    <mergeCell ref="A43:C43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61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8"/>
  <sheetViews>
    <sheetView topLeftCell="B1" workbookViewId="0">
      <selection activeCell="G11" sqref="G11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4" ht="2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4" ht="20.25">
      <c r="A3" s="98" t="s">
        <v>71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90" t="s">
        <v>3</v>
      </c>
      <c r="B5" s="100" t="s">
        <v>4</v>
      </c>
      <c r="C5" s="101"/>
      <c r="D5" s="101"/>
      <c r="E5" s="102" t="s">
        <v>47</v>
      </c>
      <c r="F5" s="103"/>
      <c r="G5" s="103"/>
      <c r="H5" s="103"/>
      <c r="I5" s="103"/>
      <c r="J5" s="104"/>
      <c r="K5" s="93" t="s">
        <v>51</v>
      </c>
      <c r="L5" s="93"/>
    </row>
    <row r="6" spans="1:14" ht="22.5" customHeight="1">
      <c r="A6" s="99"/>
      <c r="B6" s="105" t="s">
        <v>5</v>
      </c>
      <c r="C6" s="90" t="s">
        <v>6</v>
      </c>
      <c r="D6" s="90" t="s">
        <v>7</v>
      </c>
      <c r="E6" s="105" t="s">
        <v>8</v>
      </c>
      <c r="F6" s="95" t="s">
        <v>65</v>
      </c>
      <c r="G6" s="90" t="s">
        <v>6</v>
      </c>
      <c r="H6" s="90" t="s">
        <v>7</v>
      </c>
      <c r="I6" s="92" t="s">
        <v>66</v>
      </c>
      <c r="J6" s="93" t="s">
        <v>9</v>
      </c>
      <c r="K6" s="93"/>
      <c r="L6" s="93"/>
    </row>
    <row r="7" spans="1:14" ht="20.25">
      <c r="A7" s="91"/>
      <c r="B7" s="106"/>
      <c r="C7" s="91"/>
      <c r="D7" s="91"/>
      <c r="E7" s="106"/>
      <c r="F7" s="96"/>
      <c r="G7" s="91"/>
      <c r="H7" s="91"/>
      <c r="I7" s="92"/>
      <c r="J7" s="93"/>
      <c r="K7" s="55" t="s">
        <v>10</v>
      </c>
      <c r="L7" s="55" t="s">
        <v>11</v>
      </c>
    </row>
    <row r="8" spans="1:14" ht="20.25">
      <c r="A8" s="32" t="s">
        <v>12</v>
      </c>
      <c r="B8" s="36">
        <v>166868</v>
      </c>
      <c r="C8" s="40">
        <v>49757.8</v>
      </c>
      <c r="D8" s="30">
        <f>C8/B8*100</f>
        <v>29.818659059855694</v>
      </c>
      <c r="E8" s="26">
        <v>187313</v>
      </c>
      <c r="F8" s="26">
        <v>80212</v>
      </c>
      <c r="G8" s="27">
        <v>60365.7</v>
      </c>
      <c r="H8" s="29">
        <f>G8/F8*100</f>
        <v>75.25769211589288</v>
      </c>
      <c r="I8" s="26">
        <v>16523.099999999999</v>
      </c>
      <c r="J8" s="27">
        <v>3567.3</v>
      </c>
      <c r="K8" s="31">
        <f>G8-C8</f>
        <v>10607.899999999994</v>
      </c>
      <c r="L8" s="28"/>
      <c r="N8" s="45"/>
    </row>
    <row r="9" spans="1:14" ht="40.5" customHeight="1">
      <c r="A9" s="4" t="s">
        <v>13</v>
      </c>
      <c r="B9" s="35">
        <v>284260.5</v>
      </c>
      <c r="C9" s="41">
        <v>119906.10000000002</v>
      </c>
      <c r="D9" s="30">
        <f>C9/B9*100</f>
        <v>42.181766372746132</v>
      </c>
      <c r="E9" s="37">
        <f>E10+E11+E12+E13+E14+E15+E16+E17+E18+E19+E20+E21+E22+E23+E24+E25+E26+E27+E28+E29+E30+E31+E32+E33+E34+E35+E36+E37+E38+E39+E40</f>
        <v>340808.60000000003</v>
      </c>
      <c r="F9" s="37">
        <f>F10+F11+F12+F13+F14+F15+F16+F17+F18+F19+F20+F21+F22+F23+F24+F25+F26+F27+F28+F29+F30+F31+F32+F33+F34+F35+F36+F37+F38+F39+F40</f>
        <v>198874.30000000005</v>
      </c>
      <c r="G9" s="37">
        <f>G10+G11+G12+G13+G14+G15+G16+G17+G18+G19+G20+G21+G22+G23+G24+G25+G26+G27+G28+G29+G30+G31+G32+G33+G34+G35+G36+G37+G38+G39+G40</f>
        <v>164671.19999999998</v>
      </c>
      <c r="H9" s="29">
        <f t="shared" ref="H9:H40" si="0">G9/F9*100</f>
        <v>82.801649081857207</v>
      </c>
      <c r="I9" s="37">
        <f>I10+I11+I12+I13+I14+I15+I16+I17+I18+I19+I20+I21+I22+I23+I24+I25+I26+I27+I28+I29+I30+I31+I32+I33+I34+I35+I36+I37+I38+I39+I40</f>
        <v>28878.1</v>
      </c>
      <c r="J9" s="37">
        <f>J10+J11+J12+J13+J14+J15+J16+J17+J18+J19+J20+J21+J22+J23+J24+J25+J26+J27+J28+J29+J30+J31+J32+J33+J34+J35+J36+J37+J38+J39+J40</f>
        <v>3933.7</v>
      </c>
      <c r="K9" s="31">
        <f>G9-C9</f>
        <v>44765.099999999962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28268</v>
      </c>
      <c r="H10" s="29">
        <f t="shared" si="0"/>
        <v>62.962872218868817</v>
      </c>
      <c r="I10" s="7">
        <v>8314</v>
      </c>
      <c r="J10" s="7"/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>
        <v>2187</v>
      </c>
      <c r="J11" s="7"/>
      <c r="K11" s="7">
        <v>8529.5</v>
      </c>
      <c r="L11" s="7">
        <f>K11-G11</f>
        <v>1093.5</v>
      </c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>
        <v>9448</v>
      </c>
      <c r="J12" s="7"/>
      <c r="K12" s="7">
        <v>27396</v>
      </c>
      <c r="L12" s="7">
        <f>K12-G12</f>
        <v>-832</v>
      </c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>
        <v>329</v>
      </c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>
        <v>3</v>
      </c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85190.1</v>
      </c>
      <c r="H16" s="29">
        <f t="shared" si="0"/>
        <v>93.042211341765636</v>
      </c>
      <c r="I16" s="7"/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>
        <v>40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>
        <v>19.399999999999999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217.8</v>
      </c>
      <c r="H19" s="29">
        <f t="shared" si="0"/>
        <v>60</v>
      </c>
      <c r="I19" s="7">
        <v>60.5</v>
      </c>
      <c r="J19" s="7">
        <v>60.5</v>
      </c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>
        <v>3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221.2</v>
      </c>
      <c r="F26" s="13">
        <v>221.2</v>
      </c>
      <c r="G26" s="47">
        <v>221.2</v>
      </c>
      <c r="H26" s="29">
        <f t="shared" si="0"/>
        <v>100</v>
      </c>
      <c r="I26" s="7">
        <v>62.6</v>
      </c>
      <c r="J26" s="7">
        <v>62.6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>
        <v>32.5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>
        <v>3704</v>
      </c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 t="e">
        <f t="shared" si="0"/>
        <v>#DIV/0!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>
        <v>826.8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>
        <v>3810.6</v>
      </c>
      <c r="J40" s="7">
        <v>3810.6</v>
      </c>
      <c r="K40" s="7"/>
      <c r="L40" s="13"/>
    </row>
    <row r="41" spans="1:12" ht="20.25">
      <c r="A41" s="19" t="s">
        <v>43</v>
      </c>
      <c r="B41" s="5">
        <f>B8+B9</f>
        <v>451128.5</v>
      </c>
      <c r="C41" s="5">
        <f>C8+C9</f>
        <v>169663.90000000002</v>
      </c>
      <c r="D41" s="14">
        <v>104.72529463682079</v>
      </c>
      <c r="E41" s="5">
        <f t="shared" ref="E41:L41" si="1">E8+E9</f>
        <v>528121.60000000009</v>
      </c>
      <c r="F41" s="5">
        <f t="shared" si="1"/>
        <v>279086.30000000005</v>
      </c>
      <c r="G41" s="5">
        <f t="shared" si="1"/>
        <v>225036.89999999997</v>
      </c>
      <c r="H41" s="34">
        <v>105.58205212128213</v>
      </c>
      <c r="I41" s="5">
        <f t="shared" si="1"/>
        <v>45401.2</v>
      </c>
      <c r="J41" s="5">
        <f t="shared" si="1"/>
        <v>7501</v>
      </c>
      <c r="K41" s="5">
        <f t="shared" si="1"/>
        <v>55372.999999999956</v>
      </c>
      <c r="L41" s="5">
        <f t="shared" si="1"/>
        <v>0</v>
      </c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>
      <c r="A44" s="94" t="s">
        <v>44</v>
      </c>
      <c r="B44" s="94"/>
      <c r="C44" s="94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4:C44"/>
    <mergeCell ref="E6:E7"/>
    <mergeCell ref="F6:F7"/>
    <mergeCell ref="G6:G7"/>
    <mergeCell ref="H6:H7"/>
  </mergeCells>
  <pageMargins left="0.19685039370078741" right="0.19685039370078741" top="0.19685039370078741" bottom="0.19685039370078741" header="0" footer="0"/>
  <pageSetup paperSize="9" scale="6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8"/>
  <sheetViews>
    <sheetView topLeftCell="A16" workbookViewId="0">
      <selection activeCell="A21" sqref="A21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4" ht="2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4" ht="20.25">
      <c r="A3" s="98" t="s">
        <v>73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90" t="s">
        <v>3</v>
      </c>
      <c r="B5" s="100" t="s">
        <v>4</v>
      </c>
      <c r="C5" s="101"/>
      <c r="D5" s="101"/>
      <c r="E5" s="102" t="s">
        <v>47</v>
      </c>
      <c r="F5" s="103"/>
      <c r="G5" s="103"/>
      <c r="H5" s="103"/>
      <c r="I5" s="103"/>
      <c r="J5" s="104"/>
      <c r="K5" s="93" t="s">
        <v>51</v>
      </c>
      <c r="L5" s="93"/>
    </row>
    <row r="6" spans="1:14" ht="22.5" customHeight="1">
      <c r="A6" s="99"/>
      <c r="B6" s="105" t="s">
        <v>5</v>
      </c>
      <c r="C6" s="90" t="s">
        <v>6</v>
      </c>
      <c r="D6" s="90" t="s">
        <v>7</v>
      </c>
      <c r="E6" s="105" t="s">
        <v>8</v>
      </c>
      <c r="F6" s="95" t="s">
        <v>65</v>
      </c>
      <c r="G6" s="90" t="s">
        <v>6</v>
      </c>
      <c r="H6" s="90" t="s">
        <v>7</v>
      </c>
      <c r="I6" s="92" t="s">
        <v>66</v>
      </c>
      <c r="J6" s="93" t="s">
        <v>9</v>
      </c>
      <c r="K6" s="93"/>
      <c r="L6" s="93"/>
    </row>
    <row r="7" spans="1:14" ht="20.25">
      <c r="A7" s="91"/>
      <c r="B7" s="106"/>
      <c r="C7" s="91"/>
      <c r="D7" s="91"/>
      <c r="E7" s="106"/>
      <c r="F7" s="96"/>
      <c r="G7" s="91"/>
      <c r="H7" s="91"/>
      <c r="I7" s="92"/>
      <c r="J7" s="93"/>
      <c r="K7" s="56" t="s">
        <v>10</v>
      </c>
      <c r="L7" s="56" t="s">
        <v>11</v>
      </c>
    </row>
    <row r="8" spans="1:14" ht="20.25">
      <c r="A8" s="32" t="s">
        <v>12</v>
      </c>
      <c r="B8" s="36">
        <v>166868</v>
      </c>
      <c r="C8" s="40">
        <v>56183.7</v>
      </c>
      <c r="D8" s="30">
        <f>C8/B8*100</f>
        <v>33.669547186998102</v>
      </c>
      <c r="E8" s="26">
        <v>187313</v>
      </c>
      <c r="F8" s="26">
        <v>80212</v>
      </c>
      <c r="G8" s="27">
        <v>67219.199999999997</v>
      </c>
      <c r="H8" s="29">
        <f>G8/F8*100</f>
        <v>83.801924899017592</v>
      </c>
      <c r="I8" s="26">
        <v>1422.9</v>
      </c>
      <c r="J8" s="27">
        <v>1422.9</v>
      </c>
      <c r="K8" s="31">
        <f>G8-C8</f>
        <v>11035.5</v>
      </c>
      <c r="L8" s="28"/>
      <c r="N8" s="45"/>
    </row>
    <row r="9" spans="1:14" ht="40.5" customHeight="1">
      <c r="A9" s="4" t="s">
        <v>13</v>
      </c>
      <c r="B9" s="35">
        <v>284260.5</v>
      </c>
      <c r="C9" s="41">
        <v>159953.90000000002</v>
      </c>
      <c r="D9" s="30">
        <f>C9/B9*100</f>
        <v>56.270181752301148</v>
      </c>
      <c r="E9" s="37">
        <f>E10+E11+E12+E13+E14+E15+E16+E17+E18+E19+E20+E21+E22+E23+E24+E25+E26+E27+E28+E29+E30+E31+E32+E33+E34+E35+E36+E37+E38+E39+E40</f>
        <v>342150.60000000003</v>
      </c>
      <c r="F9" s="37">
        <f>F10+F11+F12+F13+F14+F15+F16+F17+F18+F19+F20+F21+F22+F23+F24+F25+F26+F27+F28+F29+F30+F31+F32+F33+F34+F35+F36+F37+F38+F39+F40</f>
        <v>199276.90000000005</v>
      </c>
      <c r="G9" s="37">
        <f>G10+G11+G12+G13+G14+G15+G16+G17+G18+G19+G20+G21+G22+G23+G24+G25+G26+G27+G28+G29+G30+G31+G32+G33+G34+G35+G36+G37+G38+G39+G40</f>
        <v>180175.69999999998</v>
      </c>
      <c r="H9" s="29">
        <f t="shared" ref="H9:H40" si="0">G9/F9*100</f>
        <v>90.414744508771435</v>
      </c>
      <c r="I9" s="37">
        <f>I10+I11+I12+I13+I14+I15+I16+I17+I18+I19+I20+I21+I22+I23+I24+I25+I26+I27+I28+I29+I30+I31+I32+I33+I34+I35+I36+I37+I38+I39+I40</f>
        <v>15503.5</v>
      </c>
      <c r="J9" s="37">
        <f>J10+J11+J12+J13+J14+J15+J16+J17+J18+J19+J20+J21+J22+J23+J24+J25+J26+J27+J28+J29+J30+J31+J32+J33+J34+J35+J36+J37+J38+J39+J40</f>
        <v>15503.5</v>
      </c>
      <c r="K9" s="31">
        <f>G9-C9</f>
        <v>20221.799999999959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32426</v>
      </c>
      <c r="H10" s="29">
        <f t="shared" si="0"/>
        <v>72.224214467561907</v>
      </c>
      <c r="I10" s="7">
        <v>4157</v>
      </c>
      <c r="J10" s="7">
        <v>4157</v>
      </c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/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/>
      <c r="J12" s="7"/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/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/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96134</v>
      </c>
      <c r="H16" s="29">
        <f t="shared" si="0"/>
        <v>104.99482856727833</v>
      </c>
      <c r="I16" s="7">
        <v>10943.9</v>
      </c>
      <c r="J16" s="7">
        <v>10943.9</v>
      </c>
      <c r="K16" s="7"/>
      <c r="L16" s="7"/>
      <c r="M16" s="45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217.8</v>
      </c>
      <c r="H19" s="29">
        <f t="shared" si="0"/>
        <v>60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221.2</v>
      </c>
      <c r="F26" s="13">
        <v>221.2</v>
      </c>
      <c r="G26" s="47">
        <v>221.2</v>
      </c>
      <c r="H26" s="29">
        <f t="shared" si="0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>
        <v>402.6</v>
      </c>
      <c r="J31" s="7">
        <v>402.6</v>
      </c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>
      <c r="A41" s="19" t="s">
        <v>43</v>
      </c>
      <c r="B41" s="5">
        <f>B8+B9</f>
        <v>451128.5</v>
      </c>
      <c r="C41" s="5">
        <f>C8+C9</f>
        <v>216137.60000000003</v>
      </c>
      <c r="D41" s="14">
        <v>104.72529463682079</v>
      </c>
      <c r="E41" s="5">
        <f t="shared" ref="E41:L41" si="1">E8+E9</f>
        <v>529463.60000000009</v>
      </c>
      <c r="F41" s="5">
        <f t="shared" si="1"/>
        <v>279488.90000000002</v>
      </c>
      <c r="G41" s="5">
        <f t="shared" si="1"/>
        <v>247394.89999999997</v>
      </c>
      <c r="H41" s="34">
        <v>105.58205212128213</v>
      </c>
      <c r="I41" s="5">
        <f t="shared" si="1"/>
        <v>16926.400000000001</v>
      </c>
      <c r="J41" s="5">
        <f t="shared" si="1"/>
        <v>16926.400000000001</v>
      </c>
      <c r="K41" s="5">
        <f t="shared" si="1"/>
        <v>31257.299999999959</v>
      </c>
      <c r="L41" s="5">
        <f t="shared" si="1"/>
        <v>0</v>
      </c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>
      <c r="A44" s="94" t="s">
        <v>44</v>
      </c>
      <c r="B44" s="94"/>
      <c r="C44" s="94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4:C44"/>
    <mergeCell ref="E6:E7"/>
    <mergeCell ref="F6:F7"/>
    <mergeCell ref="G6:G7"/>
    <mergeCell ref="H6:H7"/>
  </mergeCells>
  <pageMargins left="0.19685039370078741" right="0.19685039370078741" top="0" bottom="0" header="0" footer="0"/>
  <pageSetup paperSize="9" scale="58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8"/>
  <sheetViews>
    <sheetView workbookViewId="0">
      <pane xSplit="1" ySplit="7" topLeftCell="B21" activePane="bottomRight" state="frozen"/>
      <selection pane="topRight" activeCell="B1" sqref="B1"/>
      <selection pane="bottomLeft" activeCell="A8" sqref="A8"/>
      <selection pane="bottomRight" activeCell="G10" sqref="G10:G40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4" ht="2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4" ht="20.25">
      <c r="A3" s="98" t="s">
        <v>74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90" t="s">
        <v>3</v>
      </c>
      <c r="B5" s="100" t="s">
        <v>4</v>
      </c>
      <c r="C5" s="101"/>
      <c r="D5" s="101"/>
      <c r="E5" s="102" t="s">
        <v>47</v>
      </c>
      <c r="F5" s="103"/>
      <c r="G5" s="103"/>
      <c r="H5" s="103"/>
      <c r="I5" s="103"/>
      <c r="J5" s="104"/>
      <c r="K5" s="93" t="s">
        <v>51</v>
      </c>
      <c r="L5" s="93"/>
    </row>
    <row r="6" spans="1:14" ht="22.5" customHeight="1">
      <c r="A6" s="99"/>
      <c r="B6" s="105" t="s">
        <v>5</v>
      </c>
      <c r="C6" s="90" t="s">
        <v>6</v>
      </c>
      <c r="D6" s="90" t="s">
        <v>7</v>
      </c>
      <c r="E6" s="105" t="s">
        <v>8</v>
      </c>
      <c r="F6" s="95" t="s">
        <v>65</v>
      </c>
      <c r="G6" s="90" t="s">
        <v>6</v>
      </c>
      <c r="H6" s="90" t="s">
        <v>7</v>
      </c>
      <c r="I6" s="92" t="s">
        <v>75</v>
      </c>
      <c r="J6" s="93" t="s">
        <v>9</v>
      </c>
      <c r="K6" s="93"/>
      <c r="L6" s="93"/>
    </row>
    <row r="7" spans="1:14" ht="20.25">
      <c r="A7" s="91"/>
      <c r="B7" s="106"/>
      <c r="C7" s="91"/>
      <c r="D7" s="91"/>
      <c r="E7" s="106"/>
      <c r="F7" s="96"/>
      <c r="G7" s="91"/>
      <c r="H7" s="91"/>
      <c r="I7" s="92"/>
      <c r="J7" s="93"/>
      <c r="K7" s="57" t="s">
        <v>10</v>
      </c>
      <c r="L7" s="57" t="s">
        <v>11</v>
      </c>
    </row>
    <row r="8" spans="1:14" ht="20.25">
      <c r="A8" s="32" t="s">
        <v>12</v>
      </c>
      <c r="B8" s="36">
        <v>166868</v>
      </c>
      <c r="C8" s="40">
        <v>60564.6</v>
      </c>
      <c r="D8" s="30">
        <f>C8/B8*100</f>
        <v>36.294915741783925</v>
      </c>
      <c r="E8" s="26">
        <v>187313</v>
      </c>
      <c r="F8" s="26">
        <v>80212</v>
      </c>
      <c r="G8" s="27">
        <v>73505.399999999994</v>
      </c>
      <c r="H8" s="29">
        <f>G8/F8*100</f>
        <v>91.638906896723668</v>
      </c>
      <c r="I8" s="26">
        <v>7709.1</v>
      </c>
      <c r="J8" s="27">
        <v>6286.2</v>
      </c>
      <c r="K8" s="31">
        <f>G8-C8</f>
        <v>12940.799999999996</v>
      </c>
      <c r="L8" s="28"/>
      <c r="N8" s="45"/>
    </row>
    <row r="9" spans="1:14" ht="40.5" customHeight="1">
      <c r="A9" s="4" t="s">
        <v>13</v>
      </c>
      <c r="B9" s="35">
        <v>302348</v>
      </c>
      <c r="C9" s="41">
        <v>159953.90000000002</v>
      </c>
      <c r="D9" s="30">
        <f>C9/B9*100</f>
        <v>52.903905433474016</v>
      </c>
      <c r="E9" s="37">
        <f>E10+E11+E12+E13+E14+E15+E16+E17+E18+E19+E20+E21+E22+E23+E24+E25+E26+E27+E28+E29+E30+E31+E32+E33+E34+E35+E36+E37+E38+E39+E40</f>
        <v>342150.60000000003</v>
      </c>
      <c r="F9" s="37">
        <f>F10+F11+F12+F13+F14+F15+F16+F17+F18+F19+F20+F21+F22+F23+F24+F25+F26+F27+F28+F29+F30+F31+F32+F33+F34+F35+F36+F37+F38+F39+F40</f>
        <v>199276.90000000005</v>
      </c>
      <c r="G9" s="37">
        <f>G10+G11+G12+G13+G14+G15+G16+G17+G18+G19+G20+G21+G22+G23+G24+G25+G26+G27+G28+G29+G30+G31+G32+G33+G34+G35+G36+G37+G38+G39+G40</f>
        <v>199662.69999999998</v>
      </c>
      <c r="H9" s="29">
        <f t="shared" ref="H9:H40" si="0">G9/F9*100</f>
        <v>100.19359996065774</v>
      </c>
      <c r="I9" s="37">
        <f>I10+I11+I12+I13+I14+I15+I16+I17+I18+I19+I20+I21+I22+I23+I24+I25+I26+I27+I28+I29+I30+I31+I32+I33+I34+I35+I36+I37+I38+I39+I40</f>
        <v>19488</v>
      </c>
      <c r="J9" s="37">
        <f>J10+J11+J12+J13+J14+J15+J16+J17+J18+J19+J20+J21+J22+J23+J24+J25+J26+J27+J28+J29+J30+J31+J32+J33+J34+J35+J36+J37+J38+J39+J40</f>
        <v>19488</v>
      </c>
      <c r="K9" s="31">
        <f>G9-C9</f>
        <v>39708.799999999959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36582</v>
      </c>
      <c r="H10" s="29">
        <f t="shared" si="0"/>
        <v>81.481102006178673</v>
      </c>
      <c r="I10" s="7">
        <v>4157</v>
      </c>
      <c r="J10" s="7">
        <v>4157</v>
      </c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/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32193.5</v>
      </c>
      <c r="H12" s="29">
        <f t="shared" si="0"/>
        <v>106.75370065789474</v>
      </c>
      <c r="I12" s="7">
        <v>3965.5</v>
      </c>
      <c r="J12" s="7">
        <v>3965.5</v>
      </c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/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/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106549.6</v>
      </c>
      <c r="H16" s="29">
        <f t="shared" si="0"/>
        <v>116.37045151467824</v>
      </c>
      <c r="I16" s="7">
        <v>10415.6</v>
      </c>
      <c r="J16" s="7">
        <v>10415.6</v>
      </c>
      <c r="K16" s="7"/>
      <c r="L16" s="7"/>
      <c r="M16" s="45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217.8</v>
      </c>
      <c r="H19" s="29">
        <f t="shared" si="0"/>
        <v>60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221.2</v>
      </c>
      <c r="F26" s="13">
        <v>221.2</v>
      </c>
      <c r="G26" s="47">
        <v>221.2</v>
      </c>
      <c r="H26" s="29">
        <f t="shared" si="0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0"/>
        <v>49.994736842105262</v>
      </c>
      <c r="I27" s="7">
        <v>949.9</v>
      </c>
      <c r="J27" s="7">
        <v>949.9</v>
      </c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>
      <c r="A41" s="19" t="s">
        <v>43</v>
      </c>
      <c r="B41" s="5">
        <f>B8+B9</f>
        <v>469216</v>
      </c>
      <c r="C41" s="5">
        <f>C8+C9</f>
        <v>220518.50000000003</v>
      </c>
      <c r="D41" s="14">
        <v>104.72529463682079</v>
      </c>
      <c r="E41" s="5">
        <f t="shared" ref="E41:L41" si="1">E8+E9</f>
        <v>529463.60000000009</v>
      </c>
      <c r="F41" s="5">
        <f t="shared" si="1"/>
        <v>279488.90000000002</v>
      </c>
      <c r="G41" s="5">
        <f t="shared" si="1"/>
        <v>273168.09999999998</v>
      </c>
      <c r="H41" s="34">
        <v>105.58205212128213</v>
      </c>
      <c r="I41" s="5">
        <f t="shared" si="1"/>
        <v>27197.1</v>
      </c>
      <c r="J41" s="5">
        <f t="shared" si="1"/>
        <v>25774.2</v>
      </c>
      <c r="K41" s="5">
        <f t="shared" si="1"/>
        <v>52649.599999999955</v>
      </c>
      <c r="L41" s="5">
        <f t="shared" si="1"/>
        <v>0</v>
      </c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>
      <c r="A44" s="94" t="s">
        <v>44</v>
      </c>
      <c r="B44" s="94"/>
      <c r="C44" s="94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A44:C44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1811023622047245" right="0.11811023622047245" top="0.15748031496062992" bottom="0.15748031496062992" header="0.11811023622047245" footer="0.11811023622047245"/>
  <pageSetup paperSize="9" scale="5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8"/>
  <sheetViews>
    <sheetView workbookViewId="0">
      <pane xSplit="1" ySplit="7" topLeftCell="E23" activePane="bottomRight" state="frozen"/>
      <selection pane="topRight" activeCell="B1" sqref="B1"/>
      <selection pane="bottomLeft" activeCell="A8" sqref="A8"/>
      <selection pane="bottomRight" activeCell="G23" sqref="G23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3" ht="2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3" ht="20.25">
      <c r="A3" s="98" t="s">
        <v>77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0" t="s">
        <v>3</v>
      </c>
      <c r="B5" s="100" t="s">
        <v>4</v>
      </c>
      <c r="C5" s="101"/>
      <c r="D5" s="101"/>
      <c r="E5" s="102" t="s">
        <v>47</v>
      </c>
      <c r="F5" s="103"/>
      <c r="G5" s="103"/>
      <c r="H5" s="103"/>
      <c r="I5" s="103"/>
      <c r="J5" s="104"/>
      <c r="K5" s="93" t="s">
        <v>51</v>
      </c>
      <c r="L5" s="93"/>
    </row>
    <row r="6" spans="1:13" ht="22.5" customHeight="1">
      <c r="A6" s="99"/>
      <c r="B6" s="105" t="s">
        <v>5</v>
      </c>
      <c r="C6" s="90" t="s">
        <v>6</v>
      </c>
      <c r="D6" s="90" t="s">
        <v>7</v>
      </c>
      <c r="E6" s="105" t="s">
        <v>8</v>
      </c>
      <c r="F6" s="95" t="s">
        <v>65</v>
      </c>
      <c r="G6" s="90" t="s">
        <v>6</v>
      </c>
      <c r="H6" s="90" t="s">
        <v>7</v>
      </c>
      <c r="I6" s="92" t="s">
        <v>75</v>
      </c>
      <c r="J6" s="93" t="s">
        <v>9</v>
      </c>
      <c r="K6" s="93"/>
      <c r="L6" s="93"/>
    </row>
    <row r="7" spans="1:13" ht="20.25">
      <c r="A7" s="91"/>
      <c r="B7" s="106"/>
      <c r="C7" s="91"/>
      <c r="D7" s="91"/>
      <c r="E7" s="106"/>
      <c r="F7" s="96"/>
      <c r="G7" s="91"/>
      <c r="H7" s="91"/>
      <c r="I7" s="92"/>
      <c r="J7" s="93"/>
      <c r="K7" s="58" t="s">
        <v>10</v>
      </c>
      <c r="L7" s="58" t="s">
        <v>11</v>
      </c>
    </row>
    <row r="8" spans="1:13" ht="20.25">
      <c r="A8" s="32" t="s">
        <v>12</v>
      </c>
      <c r="B8" s="36">
        <v>166868</v>
      </c>
      <c r="C8" s="40">
        <v>62988.5</v>
      </c>
      <c r="D8" s="30">
        <f>C8/B8*100</f>
        <v>37.747501018769327</v>
      </c>
      <c r="E8" s="26">
        <v>187313</v>
      </c>
      <c r="F8" s="26">
        <v>80212</v>
      </c>
      <c r="G8" s="27">
        <v>76433.5</v>
      </c>
      <c r="H8" s="29">
        <f>G8/F8*100</f>
        <v>95.289358200767964</v>
      </c>
      <c r="I8" s="26">
        <v>10637.2</v>
      </c>
      <c r="J8" s="27">
        <v>2928.1</v>
      </c>
      <c r="K8" s="31">
        <f>G8-C8</f>
        <v>13445</v>
      </c>
      <c r="L8" s="28"/>
      <c r="M8" s="45"/>
    </row>
    <row r="9" spans="1:13" ht="40.5" customHeight="1">
      <c r="A9" s="4" t="s">
        <v>13</v>
      </c>
      <c r="B9" s="35">
        <v>302348</v>
      </c>
      <c r="C9" s="41">
        <v>159953.90000000002</v>
      </c>
      <c r="D9" s="30">
        <f>C9/B9*100</f>
        <v>52.903905433474016</v>
      </c>
      <c r="E9" s="37">
        <f>E10+E11+E12+E13+E14+E15+E16+E17+E18+E19+E20+E21+E22+E23+E24+E25+E26+E27+E28+E29+E30+E31+E32+E33+E34+E35+E36+E37+E38+E39+E40</f>
        <v>342707</v>
      </c>
      <c r="F9" s="37">
        <f>F10+F11+F12+F13+F14+F15+F16+F17+F18+F19+F20+F21+F22+F23+F24+F25+F26+F27+F28+F29+F30+F31+F32+F33+F34+F35+F36+F37+F38+F39+F40</f>
        <v>216121.70000000007</v>
      </c>
      <c r="G9" s="37">
        <f>G10+G11+G12+G13+G14+G15+G16+G17+G18+G19+G20+G21+G22+G23+G24+G25+G26+G27+G28+G29+G30+G31+G32+G33+G34+G35+G36+G37+G38+G39+G40</f>
        <v>202417.99999999997</v>
      </c>
      <c r="H9" s="29">
        <f t="shared" ref="H9:H41" si="0">G9/F9*100</f>
        <v>93.659266977818461</v>
      </c>
      <c r="I9" s="37">
        <f>I10+I11+I12+I13+I14+I15+I16+I17+I18+I19+I20+I21+I22+I23+I24+I25+I26+I27+I28+I29+I30+I31+I32+I33+I34+I35+I36+I37+I38+I39+I40</f>
        <v>20925.400000000001</v>
      </c>
      <c r="J9" s="37">
        <f>J10+J11+J12+J13+J14+J15+J16+J17+J18+J19+J20+J21+J22+J23+J24+J25+J26+J27+J28+J29+J30+J31+J32+J33+J34+J35+J36+J37+J38+J39+J40</f>
        <v>196</v>
      </c>
      <c r="K9" s="31">
        <f>G9-C9</f>
        <v>42464.099999999948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36582</v>
      </c>
      <c r="H10" s="29">
        <f t="shared" si="0"/>
        <v>81.481102006178673</v>
      </c>
      <c r="I10" s="7">
        <v>4157</v>
      </c>
      <c r="J10" s="7"/>
      <c r="K10" s="7"/>
      <c r="L10" s="7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9623</v>
      </c>
      <c r="H11" s="29">
        <f t="shared" si="0"/>
        <v>81.486624948134107</v>
      </c>
      <c r="I11" s="7"/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30268</v>
      </c>
      <c r="G12" s="47">
        <v>30268</v>
      </c>
      <c r="H12" s="29">
        <f t="shared" si="0"/>
        <v>100</v>
      </c>
      <c r="I12" s="7">
        <v>3965.5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1774.9</v>
      </c>
      <c r="G13" s="47">
        <v>1774.9</v>
      </c>
      <c r="H13" s="29">
        <f t="shared" si="0"/>
        <v>100</v>
      </c>
      <c r="I13" s="7">
        <v>624.79999999999995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13</v>
      </c>
      <c r="H14" s="29">
        <f t="shared" si="0"/>
        <v>78.313253012048193</v>
      </c>
      <c r="I14" s="7">
        <v>3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106021.3</v>
      </c>
      <c r="G16" s="47">
        <v>106021.3</v>
      </c>
      <c r="H16" s="29">
        <f t="shared" si="0"/>
        <v>100</v>
      </c>
      <c r="I16" s="7">
        <v>10415.6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175.4</v>
      </c>
      <c r="H17" s="29">
        <f t="shared" si="0"/>
        <v>81.505576208178439</v>
      </c>
      <c r="I17" s="7">
        <v>39.799999999999997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85.3</v>
      </c>
      <c r="H18" s="29">
        <f t="shared" si="0"/>
        <v>81.470869149952236</v>
      </c>
      <c r="I18" s="7">
        <v>19.399999999999999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338.8</v>
      </c>
      <c r="H19" s="29">
        <f t="shared" si="0"/>
        <v>93.333333333333329</v>
      </c>
      <c r="I19" s="7">
        <v>121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188.4</v>
      </c>
      <c r="H21" s="29">
        <f t="shared" si="0"/>
        <v>83.289124668435022</v>
      </c>
      <c r="I21" s="7">
        <v>37.6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13.3</v>
      </c>
      <c r="H22" s="29">
        <f t="shared" si="0"/>
        <v>81.595092024539881</v>
      </c>
      <c r="I22" s="7">
        <v>3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0"/>
        <v>100</v>
      </c>
      <c r="I26" s="7">
        <v>46.8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0"/>
        <v>49.994736842105262</v>
      </c>
      <c r="I27" s="7">
        <v>949.9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162.30000000000001</v>
      </c>
      <c r="H28" s="29">
        <f t="shared" si="0"/>
        <v>83.316221765913753</v>
      </c>
      <c r="I28" s="7">
        <v>32.4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13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0"/>
        <v>100</v>
      </c>
      <c r="I30" s="7">
        <v>196</v>
      </c>
      <c r="J30" s="7">
        <v>196</v>
      </c>
      <c r="K30" s="7"/>
      <c r="L30" s="7"/>
    </row>
    <row r="31" spans="1:12" ht="19.5" customHeight="1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0"/>
        <v>100</v>
      </c>
      <c r="I38" s="7">
        <v>313.60000000000002</v>
      </c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>
      <c r="A41" s="19" t="s">
        <v>43</v>
      </c>
      <c r="B41" s="5">
        <f>B8+B9</f>
        <v>469216</v>
      </c>
      <c r="C41" s="5">
        <f>C8+C9</f>
        <v>222942.40000000002</v>
      </c>
      <c r="D41" s="14">
        <v>104.72529463682079</v>
      </c>
      <c r="E41" s="5">
        <f t="shared" ref="E41:L41" si="1">E8+E9</f>
        <v>530020</v>
      </c>
      <c r="F41" s="5">
        <f t="shared" si="1"/>
        <v>296333.70000000007</v>
      </c>
      <c r="G41" s="5">
        <f t="shared" si="1"/>
        <v>278851.5</v>
      </c>
      <c r="H41" s="34">
        <f t="shared" si="0"/>
        <v>94.10050223784873</v>
      </c>
      <c r="I41" s="5">
        <f t="shared" si="1"/>
        <v>31562.600000000002</v>
      </c>
      <c r="J41" s="5">
        <f t="shared" si="1"/>
        <v>3124.1</v>
      </c>
      <c r="K41" s="5">
        <f t="shared" si="1"/>
        <v>55909.099999999948</v>
      </c>
      <c r="L41" s="5">
        <f t="shared" si="1"/>
        <v>0</v>
      </c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>
      <c r="A44" s="94" t="s">
        <v>44</v>
      </c>
      <c r="B44" s="94"/>
      <c r="C44" s="94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4:C44"/>
    <mergeCell ref="E6:E7"/>
    <mergeCell ref="F6:F7"/>
    <mergeCell ref="G6:G7"/>
    <mergeCell ref="H6:H7"/>
  </mergeCells>
  <pageMargins left="0.19685039370078741" right="0.19685039370078741" top="0.19685039370078741" bottom="0" header="0" footer="0"/>
  <pageSetup paperSize="9" scale="58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8"/>
  <sheetViews>
    <sheetView topLeftCell="B4" workbookViewId="0">
      <selection activeCell="B4"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3" ht="2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3" ht="20.25">
      <c r="A3" s="98" t="s">
        <v>78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0" t="s">
        <v>3</v>
      </c>
      <c r="B5" s="100" t="s">
        <v>4</v>
      </c>
      <c r="C5" s="101"/>
      <c r="D5" s="101"/>
      <c r="E5" s="102" t="s">
        <v>47</v>
      </c>
      <c r="F5" s="103"/>
      <c r="G5" s="103"/>
      <c r="H5" s="103"/>
      <c r="I5" s="103"/>
      <c r="J5" s="104"/>
      <c r="K5" s="93" t="s">
        <v>51</v>
      </c>
      <c r="L5" s="93"/>
    </row>
    <row r="6" spans="1:13" ht="22.5" customHeight="1">
      <c r="A6" s="99"/>
      <c r="B6" s="105" t="s">
        <v>5</v>
      </c>
      <c r="C6" s="90" t="s">
        <v>6</v>
      </c>
      <c r="D6" s="90" t="s">
        <v>7</v>
      </c>
      <c r="E6" s="105" t="s">
        <v>8</v>
      </c>
      <c r="F6" s="95" t="s">
        <v>65</v>
      </c>
      <c r="G6" s="90" t="s">
        <v>6</v>
      </c>
      <c r="H6" s="90" t="s">
        <v>7</v>
      </c>
      <c r="I6" s="92" t="s">
        <v>75</v>
      </c>
      <c r="J6" s="93" t="s">
        <v>9</v>
      </c>
      <c r="K6" s="93"/>
      <c r="L6" s="93"/>
    </row>
    <row r="7" spans="1:13" ht="20.25">
      <c r="A7" s="91"/>
      <c r="B7" s="106"/>
      <c r="C7" s="91"/>
      <c r="D7" s="91"/>
      <c r="E7" s="106"/>
      <c r="F7" s="96"/>
      <c r="G7" s="91"/>
      <c r="H7" s="91"/>
      <c r="I7" s="92"/>
      <c r="J7" s="93"/>
      <c r="K7" s="59" t="s">
        <v>10</v>
      </c>
      <c r="L7" s="59" t="s">
        <v>11</v>
      </c>
    </row>
    <row r="8" spans="1:13" ht="20.25">
      <c r="A8" s="32" t="s">
        <v>12</v>
      </c>
      <c r="B8" s="36">
        <v>166868</v>
      </c>
      <c r="C8" s="40">
        <v>65598.8</v>
      </c>
      <c r="D8" s="30">
        <f>C8/B8*100</f>
        <v>39.311791356041901</v>
      </c>
      <c r="E8" s="26">
        <v>187313</v>
      </c>
      <c r="F8" s="26">
        <v>80212</v>
      </c>
      <c r="G8" s="27">
        <v>79808.5</v>
      </c>
      <c r="H8" s="29">
        <f>G8/F8*100</f>
        <v>99.496958061137988</v>
      </c>
      <c r="I8" s="26">
        <v>14018.1</v>
      </c>
      <c r="J8" s="27">
        <v>3375</v>
      </c>
      <c r="K8" s="31">
        <f>G8-C8</f>
        <v>14209.699999999997</v>
      </c>
      <c r="L8" s="28"/>
      <c r="M8" s="45"/>
    </row>
    <row r="9" spans="1:13" ht="40.5" customHeight="1">
      <c r="A9" s="4" t="s">
        <v>13</v>
      </c>
      <c r="B9" s="35">
        <v>302348</v>
      </c>
      <c r="C9" s="41">
        <v>203269.8</v>
      </c>
      <c r="D9" s="30">
        <f>C9/B9*100</f>
        <v>67.230409991136042</v>
      </c>
      <c r="E9" s="37">
        <f>E10+E11+E12+E13+E14+E15+E16+E17+E18+E19+E20+E21+E22+E23+E24+E25+E26+E27+E28+E29+E30+E31+E32+E33+E34+E35+E36+E37+E38+E39+E40</f>
        <v>342707</v>
      </c>
      <c r="F9" s="37">
        <f>F10+F11+F12+F13+F14+F15+F16+F17+F18+F19+F20+F21+F22+F23+F24+F25+F26+F27+F28+F29+F30+F31+F32+F33+F34+F35+F36+F37+F38+F39+F40</f>
        <v>214537.00000000006</v>
      </c>
      <c r="G9" s="37">
        <f>G10+G11+G12+G13+G14+G15+G16+G17+G18+G19+G20+G21+G22+G23+G24+G25+G26+G27+G28+G29+G30+G31+G32+G33+G34+G35+G36+G37+G38+G39+G40</f>
        <v>200833.29999999996</v>
      </c>
      <c r="H9" s="29">
        <f t="shared" ref="H9:H41" si="0">G9/F9*100</f>
        <v>93.612430489845536</v>
      </c>
      <c r="I9" s="37">
        <f>I10+I11+I12+I13+I14+I15+I16+I17+I18+I19+I20+I21+I22+I23+I24+I25+I26+I27+I28+I29+I30+I31+I32+I33+I34+I35+I36+I37+I38+I39+I40</f>
        <v>20925.400000000001</v>
      </c>
      <c r="J9" s="37">
        <f>J10+J11+J12+J13+J14+J15+J16+J17+J18+J19+J20+J21+J22+J23+J24+J25+J26+J27+J28+J29+J30+J31+J32+J33+J34+J35+J36+J37+J38+J39+J40</f>
        <v>196</v>
      </c>
      <c r="K9" s="31"/>
      <c r="L9" s="31">
        <v>2632.5</v>
      </c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36582</v>
      </c>
      <c r="H10" s="29">
        <f t="shared" si="0"/>
        <v>81.481102006178673</v>
      </c>
      <c r="I10" s="7">
        <v>4157</v>
      </c>
      <c r="J10" s="7"/>
      <c r="K10" s="7"/>
      <c r="L10" s="7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9623</v>
      </c>
      <c r="H11" s="29">
        <f t="shared" si="0"/>
        <v>81.486624948134107</v>
      </c>
      <c r="I11" s="7"/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30268</v>
      </c>
      <c r="G12" s="47">
        <v>30268</v>
      </c>
      <c r="H12" s="29">
        <f t="shared" si="0"/>
        <v>100</v>
      </c>
      <c r="I12" s="7">
        <v>3965.5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1774.9</v>
      </c>
      <c r="G13" s="47">
        <v>1774.9</v>
      </c>
      <c r="H13" s="29">
        <f t="shared" si="0"/>
        <v>100</v>
      </c>
      <c r="I13" s="7">
        <v>624.79999999999995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13</v>
      </c>
      <c r="H14" s="29">
        <f t="shared" si="0"/>
        <v>78.313253012048193</v>
      </c>
      <c r="I14" s="7">
        <v>3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106021.3</v>
      </c>
      <c r="G16" s="47">
        <v>106021.3</v>
      </c>
      <c r="H16" s="29">
        <f t="shared" si="0"/>
        <v>100</v>
      </c>
      <c r="I16" s="7">
        <v>10415.6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175.4</v>
      </c>
      <c r="H17" s="29">
        <f t="shared" si="0"/>
        <v>81.505576208178439</v>
      </c>
      <c r="I17" s="7">
        <v>39.799999999999997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85.3</v>
      </c>
      <c r="H18" s="29">
        <f t="shared" si="0"/>
        <v>81.470869149952236</v>
      </c>
      <c r="I18" s="7">
        <v>19.399999999999999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338.8</v>
      </c>
      <c r="H19" s="29">
        <f t="shared" si="0"/>
        <v>93.333333333333329</v>
      </c>
      <c r="I19" s="7">
        <v>121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188.4</v>
      </c>
      <c r="H21" s="29">
        <f t="shared" si="0"/>
        <v>83.289124668435022</v>
      </c>
      <c r="I21" s="7">
        <v>37.6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13.3</v>
      </c>
      <c r="H22" s="29">
        <f t="shared" si="0"/>
        <v>81.595092024539881</v>
      </c>
      <c r="I22" s="7">
        <v>3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0"/>
        <v>100</v>
      </c>
      <c r="I26" s="7">
        <v>46.8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0"/>
        <v>49.994736842105262</v>
      </c>
      <c r="I27" s="7">
        <v>949.9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162.30000000000001</v>
      </c>
      <c r="H28" s="29">
        <f t="shared" si="0"/>
        <v>83.316221765913753</v>
      </c>
      <c r="I28" s="7">
        <v>32.4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0"/>
        <v>100</v>
      </c>
      <c r="I30" s="7">
        <v>196</v>
      </c>
      <c r="J30" s="7">
        <v>196</v>
      </c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0"/>
        <v>100</v>
      </c>
      <c r="I38" s="7">
        <v>313.60000000000002</v>
      </c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>
      <c r="A41" s="19" t="s">
        <v>43</v>
      </c>
      <c r="B41" s="5">
        <f>B8+B9</f>
        <v>469216</v>
      </c>
      <c r="C41" s="5">
        <f>C8+C9</f>
        <v>268868.59999999998</v>
      </c>
      <c r="D41" s="14">
        <v>104.72529463682079</v>
      </c>
      <c r="E41" s="5">
        <f t="shared" ref="E41:L41" si="1">E8+E9</f>
        <v>530020</v>
      </c>
      <c r="F41" s="5">
        <f t="shared" si="1"/>
        <v>294749.00000000006</v>
      </c>
      <c r="G41" s="5">
        <f t="shared" si="1"/>
        <v>280641.79999999993</v>
      </c>
      <c r="H41" s="34">
        <f t="shared" si="0"/>
        <v>95.213826001105986</v>
      </c>
      <c r="I41" s="5">
        <f t="shared" si="1"/>
        <v>34943.5</v>
      </c>
      <c r="J41" s="5">
        <f t="shared" si="1"/>
        <v>3571</v>
      </c>
      <c r="K41" s="5">
        <f t="shared" si="1"/>
        <v>14209.699999999997</v>
      </c>
      <c r="L41" s="5">
        <f t="shared" si="1"/>
        <v>2632.5</v>
      </c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>
      <c r="A44" s="94" t="s">
        <v>44</v>
      </c>
      <c r="B44" s="94"/>
      <c r="C44" s="94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4:C44"/>
    <mergeCell ref="E6:E7"/>
    <mergeCell ref="F6:F7"/>
    <mergeCell ref="G6:G7"/>
    <mergeCell ref="H6:H7"/>
  </mergeCells>
  <pageMargins left="0.19685039370078741" right="0.19685039370078741" top="0.19685039370078741" bottom="0.19685039370078741" header="0" footer="0"/>
  <pageSetup paperSize="9" scale="58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8"/>
  <sheetViews>
    <sheetView topLeftCell="B4" workbookViewId="0">
      <selection activeCell="B4" sqref="A1:XFD1048576"/>
    </sheetView>
  </sheetViews>
  <sheetFormatPr defaultRowHeight="1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3" ht="2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3" ht="20.25">
      <c r="A3" s="98" t="s">
        <v>79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0" t="s">
        <v>3</v>
      </c>
      <c r="B5" s="100" t="s">
        <v>4</v>
      </c>
      <c r="C5" s="101"/>
      <c r="D5" s="101"/>
      <c r="E5" s="102" t="s">
        <v>47</v>
      </c>
      <c r="F5" s="103"/>
      <c r="G5" s="103"/>
      <c r="H5" s="103"/>
      <c r="I5" s="103"/>
      <c r="J5" s="104"/>
      <c r="K5" s="93" t="s">
        <v>51</v>
      </c>
      <c r="L5" s="93"/>
    </row>
    <row r="6" spans="1:13" ht="22.5" customHeight="1">
      <c r="A6" s="99"/>
      <c r="B6" s="105" t="s">
        <v>5</v>
      </c>
      <c r="C6" s="90" t="s">
        <v>6</v>
      </c>
      <c r="D6" s="90" t="s">
        <v>7</v>
      </c>
      <c r="E6" s="105" t="s">
        <v>8</v>
      </c>
      <c r="F6" s="95" t="s">
        <v>65</v>
      </c>
      <c r="G6" s="90" t="s">
        <v>6</v>
      </c>
      <c r="H6" s="90" t="s">
        <v>7</v>
      </c>
      <c r="I6" s="92" t="s">
        <v>80</v>
      </c>
      <c r="J6" s="93" t="s">
        <v>9</v>
      </c>
      <c r="K6" s="93"/>
      <c r="L6" s="93"/>
    </row>
    <row r="7" spans="1:13" ht="20.25">
      <c r="A7" s="91"/>
      <c r="B7" s="106"/>
      <c r="C7" s="91"/>
      <c r="D7" s="91"/>
      <c r="E7" s="106"/>
      <c r="F7" s="96"/>
      <c r="G7" s="91"/>
      <c r="H7" s="91"/>
      <c r="I7" s="92"/>
      <c r="J7" s="93"/>
      <c r="K7" s="60" t="s">
        <v>10</v>
      </c>
      <c r="L7" s="60" t="s">
        <v>11</v>
      </c>
    </row>
    <row r="8" spans="1:13" ht="20.25">
      <c r="A8" s="32" t="s">
        <v>12</v>
      </c>
      <c r="B8" s="36">
        <v>166868</v>
      </c>
      <c r="C8" s="40">
        <v>69871.5</v>
      </c>
      <c r="D8" s="30">
        <f>C8/B8*100</f>
        <v>41.872318239566603</v>
      </c>
      <c r="E8" s="26">
        <v>187313</v>
      </c>
      <c r="F8" s="26">
        <v>80212</v>
      </c>
      <c r="G8" s="27">
        <v>83718.100000000006</v>
      </c>
      <c r="H8" s="29">
        <f>G8/F8*100</f>
        <v>104.37104173939062</v>
      </c>
      <c r="I8" s="26">
        <v>2908.7</v>
      </c>
      <c r="J8" s="27">
        <v>2908.7</v>
      </c>
      <c r="K8" s="31">
        <f>G8-C8</f>
        <v>13846.600000000006</v>
      </c>
      <c r="L8" s="28"/>
      <c r="M8" s="45"/>
    </row>
    <row r="9" spans="1:13" ht="40.5" customHeight="1">
      <c r="A9" s="4" t="s">
        <v>13</v>
      </c>
      <c r="B9" s="35">
        <v>302348</v>
      </c>
      <c r="C9" s="41">
        <v>214696.1</v>
      </c>
      <c r="D9" s="30">
        <f>C9/B9*100</f>
        <v>71.00959821133263</v>
      </c>
      <c r="E9" s="37">
        <f>E10+E11+E12+E13+E14+E15+E16+E17+E18+E19+E20+E21+E22+E23+E24+E25+E26+E27+E28+E29+E30+E31+E32+E33+E34+E35+E36+E37+E38+E39+E40</f>
        <v>343003.19999999995</v>
      </c>
      <c r="F9" s="37">
        <f>F10+F11+F12+F13+F14+F15+F16+F17+F18+F19+F20+F21+F22+F23+F24+F25+F26+F27+F28+F29+F30+F31+F32+F33+F34+F35+F36+F37+F38+F39+F40</f>
        <v>227988.90000000002</v>
      </c>
      <c r="G9" s="37">
        <f>G10+G11+G12+G13+G14+G15+G16+G17+G18+G19+G20+G21+G22+G23+G24+G25+G26+G27+G28+G29+G30+G31+G32+G33+G34+G35+G36+G37+G38+G39+G40</f>
        <v>219603.3</v>
      </c>
      <c r="H9" s="29">
        <f t="shared" ref="H9:H41" si="0">G9/F9*100</f>
        <v>96.321926199038614</v>
      </c>
      <c r="I9" s="37">
        <f>I10+I11+I12+I13+I14+I15+I16+I17+I18+I19+I20+I21+I22+I23+I24+I25+I26+I27+I28+I29+I30+I31+I32+I33+I34+I35+I36+I37+I38+I39+I40</f>
        <v>18770.000000000004</v>
      </c>
      <c r="J9" s="37">
        <f>J10+J11+J12+J13+J14+J15+J16+J17+J18+J19+J20+J21+J22+J23+J24+J25+J26+J27+J28+J29+J30+J31+J32+J33+J34+J35+J36+J37+J38+J39+J40</f>
        <v>18770.000000000004</v>
      </c>
      <c r="K9" s="31">
        <f>G9-C9</f>
        <v>4907.1999999999825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40739</v>
      </c>
      <c r="H10" s="29">
        <f t="shared" si="0"/>
        <v>90.740216899833612</v>
      </c>
      <c r="I10" s="7">
        <v>4157</v>
      </c>
      <c r="J10" s="7">
        <v>4157</v>
      </c>
      <c r="K10" s="7"/>
      <c r="L10" s="7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10716.5</v>
      </c>
      <c r="H11" s="29">
        <f t="shared" si="0"/>
        <v>90.746276239912618</v>
      </c>
      <c r="I11" s="7">
        <v>1093.5</v>
      </c>
      <c r="J11" s="7">
        <v>1093.5</v>
      </c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33140</v>
      </c>
      <c r="G12" s="47">
        <v>33140</v>
      </c>
      <c r="H12" s="29">
        <f t="shared" si="0"/>
        <v>100</v>
      </c>
      <c r="I12" s="7">
        <v>2872</v>
      </c>
      <c r="J12" s="7">
        <v>2872</v>
      </c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1939.2</v>
      </c>
      <c r="G13" s="47">
        <v>1939.2</v>
      </c>
      <c r="H13" s="29">
        <f t="shared" si="0"/>
        <v>100</v>
      </c>
      <c r="I13" s="7">
        <v>164.3</v>
      </c>
      <c r="J13" s="7">
        <v>164.3</v>
      </c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14.5</v>
      </c>
      <c r="H14" s="29">
        <f t="shared" si="0"/>
        <v>87.349397590361434</v>
      </c>
      <c r="I14" s="7">
        <v>1.5</v>
      </c>
      <c r="J14" s="7">
        <v>1.5</v>
      </c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116436.9</v>
      </c>
      <c r="G16" s="47">
        <v>116436.90000000001</v>
      </c>
      <c r="H16" s="29">
        <f t="shared" si="0"/>
        <v>100.00000000000003</v>
      </c>
      <c r="I16" s="7">
        <v>10415.6</v>
      </c>
      <c r="J16" s="7">
        <v>10415.6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195.3</v>
      </c>
      <c r="H17" s="29">
        <f t="shared" si="0"/>
        <v>90.752788104089234</v>
      </c>
      <c r="I17" s="7">
        <v>19.899999999999999</v>
      </c>
      <c r="J17" s="7">
        <v>19.899999999999999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95</v>
      </c>
      <c r="H18" s="29">
        <f t="shared" si="0"/>
        <v>90.735434574976111</v>
      </c>
      <c r="I18" s="7">
        <v>9.6999999999999993</v>
      </c>
      <c r="J18" s="7">
        <v>9.6999999999999993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338.8</v>
      </c>
      <c r="H19" s="29">
        <f t="shared" si="0"/>
        <v>93.333333333333329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207.20000000000002</v>
      </c>
      <c r="H21" s="29">
        <f t="shared" si="0"/>
        <v>91.600353669319205</v>
      </c>
      <c r="I21" s="7">
        <v>18.8</v>
      </c>
      <c r="J21" s="7">
        <v>18.8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14.8</v>
      </c>
      <c r="H22" s="29">
        <f t="shared" si="0"/>
        <v>90.797546012269933</v>
      </c>
      <c r="I22" s="7">
        <v>1.5</v>
      </c>
      <c r="J22" s="7">
        <v>1.5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0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0"/>
        <v>49.994736842105262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178.5</v>
      </c>
      <c r="H28" s="29">
        <f t="shared" si="0"/>
        <v>91.632443531827505</v>
      </c>
      <c r="I28" s="7">
        <v>16.2</v>
      </c>
      <c r="J28" s="7">
        <v>16.2</v>
      </c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>
        <f t="shared" ref="K32:K36" si="1">G32+I32</f>
        <v>0</v>
      </c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>
        <f t="shared" si="1"/>
        <v>0</v>
      </c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>
        <f t="shared" si="1"/>
        <v>0</v>
      </c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>
        <f t="shared" si="1"/>
        <v>0</v>
      </c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>
      <c r="A41" s="19" t="s">
        <v>43</v>
      </c>
      <c r="B41" s="5">
        <f>B8+B9</f>
        <v>469216</v>
      </c>
      <c r="C41" s="5">
        <f>C8+C9</f>
        <v>284567.59999999998</v>
      </c>
      <c r="D41" s="14">
        <v>104.72529463682079</v>
      </c>
      <c r="E41" s="5">
        <f t="shared" ref="E41:L41" si="2">E8+E9</f>
        <v>530316.19999999995</v>
      </c>
      <c r="F41" s="5">
        <f t="shared" si="2"/>
        <v>308200.90000000002</v>
      </c>
      <c r="G41" s="5">
        <f t="shared" si="2"/>
        <v>303321.40000000002</v>
      </c>
      <c r="H41" s="34">
        <f t="shared" si="0"/>
        <v>98.416779444836138</v>
      </c>
      <c r="I41" s="5">
        <f t="shared" si="2"/>
        <v>21678.700000000004</v>
      </c>
      <c r="J41" s="5">
        <f t="shared" si="2"/>
        <v>21678.700000000004</v>
      </c>
      <c r="K41" s="5">
        <f t="shared" si="2"/>
        <v>18753.799999999988</v>
      </c>
      <c r="L41" s="5">
        <f t="shared" si="2"/>
        <v>0</v>
      </c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>
      <c r="A44" s="94" t="s">
        <v>44</v>
      </c>
      <c r="B44" s="94"/>
      <c r="C44" s="94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A44:C44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" top="0" bottom="0" header="0" footer="0"/>
  <pageSetup paperSize="9" scale="5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7"/>
  <sheetViews>
    <sheetView topLeftCell="A13" workbookViewId="0">
      <selection activeCell="C33" sqref="C33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1"/>
    </row>
    <row r="2" spans="1:13" ht="2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1"/>
    </row>
    <row r="3" spans="1:13" ht="20.25">
      <c r="A3" s="98" t="s">
        <v>52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1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  <c r="M4" s="1"/>
    </row>
    <row r="5" spans="1:13" ht="20.25">
      <c r="A5" s="90" t="s">
        <v>3</v>
      </c>
      <c r="B5" s="100" t="s">
        <v>4</v>
      </c>
      <c r="C5" s="101"/>
      <c r="D5" s="101"/>
      <c r="E5" s="102" t="s">
        <v>47</v>
      </c>
      <c r="F5" s="103"/>
      <c r="G5" s="103"/>
      <c r="H5" s="103"/>
      <c r="I5" s="103"/>
      <c r="J5" s="104"/>
      <c r="K5" s="93" t="s">
        <v>51</v>
      </c>
      <c r="L5" s="93"/>
      <c r="M5" s="1"/>
    </row>
    <row r="6" spans="1:13" ht="22.5" customHeight="1">
      <c r="A6" s="99"/>
      <c r="B6" s="105" t="s">
        <v>5</v>
      </c>
      <c r="C6" s="90" t="s">
        <v>6</v>
      </c>
      <c r="D6" s="90" t="s">
        <v>7</v>
      </c>
      <c r="E6" s="105" t="s">
        <v>8</v>
      </c>
      <c r="F6" s="95" t="s">
        <v>49</v>
      </c>
      <c r="G6" s="90" t="s">
        <v>6</v>
      </c>
      <c r="H6" s="90" t="s">
        <v>7</v>
      </c>
      <c r="I6" s="92" t="s">
        <v>48</v>
      </c>
      <c r="J6" s="93" t="s">
        <v>9</v>
      </c>
      <c r="K6" s="93"/>
      <c r="L6" s="93"/>
      <c r="M6" s="1"/>
    </row>
    <row r="7" spans="1:13" ht="20.25">
      <c r="A7" s="91"/>
      <c r="B7" s="106"/>
      <c r="C7" s="91"/>
      <c r="D7" s="91"/>
      <c r="E7" s="106"/>
      <c r="F7" s="96"/>
      <c r="G7" s="91"/>
      <c r="H7" s="91"/>
      <c r="I7" s="92"/>
      <c r="J7" s="93"/>
      <c r="K7" s="42" t="s">
        <v>10</v>
      </c>
      <c r="L7" s="42" t="s">
        <v>11</v>
      </c>
      <c r="M7" s="1"/>
    </row>
    <row r="8" spans="1:13" ht="20.25">
      <c r="A8" s="32" t="s">
        <v>12</v>
      </c>
      <c r="B8" s="36">
        <v>166868</v>
      </c>
      <c r="C8" s="40">
        <v>8646.5</v>
      </c>
      <c r="D8" s="30">
        <f>C8/B8*100</f>
        <v>5.1816405781815567</v>
      </c>
      <c r="E8" s="26">
        <v>187313</v>
      </c>
      <c r="F8" s="26">
        <v>35849</v>
      </c>
      <c r="G8" s="27">
        <v>9655.7999999999993</v>
      </c>
      <c r="H8" s="29">
        <f>G8/F8*100</f>
        <v>26.934642528382934</v>
      </c>
      <c r="I8" s="26">
        <v>9655.7999999999993</v>
      </c>
      <c r="J8" s="27">
        <v>2679</v>
      </c>
      <c r="K8" s="31">
        <f>G8-C8</f>
        <v>1009.2999999999993</v>
      </c>
      <c r="L8" s="28"/>
      <c r="M8" s="39"/>
    </row>
    <row r="9" spans="1:13" ht="40.5" customHeight="1">
      <c r="A9" s="4" t="s">
        <v>13</v>
      </c>
      <c r="B9" s="35">
        <v>274220.5</v>
      </c>
      <c r="C9" s="41">
        <v>40668.5</v>
      </c>
      <c r="D9" s="30">
        <f>C9/B9*100</f>
        <v>14.830583417359389</v>
      </c>
      <c r="E9" s="37">
        <f>E10+E11+E12+E13+E14+E15+E16+E17+E18+E19+E20+E21+E22+E23+E24+E25+E26+E27+E28+E29+E30+E31+E32+E33+E34+E35+E36+E37+E38+E39</f>
        <v>325229</v>
      </c>
      <c r="F9" s="37">
        <f t="shared" ref="F9:J9" si="0">F10+F11+F12+F13+F14+F15+F16+F17+F18+F19+F20+F21+F22+F23+F24+F25+F26+F27+F28+F29+F30+F31+F32+F33+F34+F35+F36+F37+F38+F39</f>
        <v>70413.299999999988</v>
      </c>
      <c r="G9" s="37">
        <f t="shared" si="0"/>
        <v>27750.300000000007</v>
      </c>
      <c r="H9" s="29">
        <f t="shared" ref="H9:H39" si="1">G9/F9*100</f>
        <v>39.410594305337213</v>
      </c>
      <c r="I9" s="37">
        <f t="shared" si="0"/>
        <v>27750.300000000007</v>
      </c>
      <c r="J9" s="37">
        <f t="shared" si="0"/>
        <v>2382.6999999999998</v>
      </c>
      <c r="K9" s="31"/>
      <c r="L9" s="5">
        <v>12918.2</v>
      </c>
      <c r="M9" s="33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6651.3</v>
      </c>
      <c r="H10" s="29">
        <f t="shared" si="1"/>
        <v>33.333166282449632</v>
      </c>
      <c r="I10" s="7">
        <v>6651.3</v>
      </c>
      <c r="J10" s="7"/>
      <c r="K10" s="7"/>
      <c r="L10" s="7"/>
      <c r="M10" s="1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1749.7</v>
      </c>
      <c r="H11" s="29">
        <f t="shared" si="1"/>
        <v>33.33396837492856</v>
      </c>
      <c r="I11" s="7">
        <v>1749.7</v>
      </c>
      <c r="J11" s="7"/>
      <c r="K11" s="7"/>
      <c r="L11" s="7"/>
      <c r="M11" s="1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4308</v>
      </c>
      <c r="H12" s="29">
        <f t="shared" si="1"/>
        <v>33.333333333333329</v>
      </c>
      <c r="I12" s="7">
        <v>4308</v>
      </c>
      <c r="J12" s="7"/>
      <c r="K12" s="7"/>
      <c r="L12" s="7"/>
      <c r="M12" s="1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273.8</v>
      </c>
      <c r="H13" s="29">
        <f t="shared" si="1"/>
        <v>33.329275715155205</v>
      </c>
      <c r="I13" s="7">
        <v>273.8</v>
      </c>
      <c r="J13" s="7"/>
      <c r="K13" s="7"/>
      <c r="L13" s="7"/>
      <c r="M13" s="1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2.4</v>
      </c>
      <c r="H14" s="29">
        <f t="shared" si="1"/>
        <v>32.432432432432428</v>
      </c>
      <c r="I14" s="7">
        <v>2.4</v>
      </c>
      <c r="J14" s="7"/>
      <c r="K14" s="7"/>
      <c r="L14" s="7"/>
      <c r="M14" s="1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13"/>
      <c r="H15" s="29"/>
      <c r="I15" s="7"/>
      <c r="J15" s="7"/>
      <c r="K15" s="7"/>
      <c r="L15" s="7"/>
      <c r="M15" s="1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12111.2</v>
      </c>
      <c r="H16" s="29">
        <f t="shared" si="1"/>
        <v>41.666494650290709</v>
      </c>
      <c r="I16" s="7">
        <v>12111.2</v>
      </c>
      <c r="J16" s="7"/>
      <c r="K16" s="7"/>
      <c r="L16" s="7"/>
      <c r="M16" s="1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31.9</v>
      </c>
      <c r="H17" s="29">
        <f t="shared" si="1"/>
        <v>33.229166666666664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15.5</v>
      </c>
      <c r="H18" s="29">
        <f t="shared" si="1"/>
        <v>33.333333333333329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13"/>
      <c r="H19" s="29">
        <f t="shared" si="1"/>
        <v>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398</v>
      </c>
      <c r="G20" s="13">
        <v>1591</v>
      </c>
      <c r="H20" s="29">
        <f t="shared" si="1"/>
        <v>399.74874371859295</v>
      </c>
      <c r="I20" s="7">
        <v>1591</v>
      </c>
      <c r="J20" s="7">
        <v>1591</v>
      </c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37.700000000000003</v>
      </c>
      <c r="H21" s="29">
        <f t="shared" si="1"/>
        <v>33.362831858407084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2.4</v>
      </c>
      <c r="H22" s="29">
        <f t="shared" si="1"/>
        <v>32.87671232876712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>
        <v>791.7</v>
      </c>
      <c r="J23" s="7">
        <v>791.7</v>
      </c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13"/>
      <c r="H24" s="29"/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>
        <v>151.19999999999999</v>
      </c>
      <c r="J25" s="7"/>
      <c r="K25" s="7"/>
      <c r="L25" s="7"/>
    </row>
    <row r="26" spans="1:12" ht="20.25">
      <c r="A26" s="11" t="s">
        <v>30</v>
      </c>
      <c r="B26" s="9"/>
      <c r="C26" s="9"/>
      <c r="D26" s="12"/>
      <c r="E26" s="38"/>
      <c r="F26" s="13"/>
      <c r="G26" s="13"/>
      <c r="H26" s="29"/>
      <c r="I26" s="7"/>
      <c r="J26" s="7"/>
      <c r="K26" s="7"/>
      <c r="L26" s="7"/>
    </row>
    <row r="27" spans="1:12" ht="20.25">
      <c r="A27" s="11" t="s">
        <v>31</v>
      </c>
      <c r="B27" s="9"/>
      <c r="C27" s="9"/>
      <c r="D27" s="12"/>
      <c r="E27" s="38"/>
      <c r="F27" s="13"/>
      <c r="G27" s="13"/>
      <c r="H27" s="29"/>
      <c r="I27" s="7"/>
      <c r="J27" s="7"/>
      <c r="K27" s="7"/>
      <c r="L27" s="7"/>
    </row>
    <row r="28" spans="1:12" ht="20.25">
      <c r="A28" s="11" t="s">
        <v>32</v>
      </c>
      <c r="B28" s="9"/>
      <c r="C28" s="9"/>
      <c r="D28" s="12"/>
      <c r="E28" s="38"/>
      <c r="F28" s="13"/>
      <c r="G28" s="13"/>
      <c r="H28" s="29"/>
      <c r="I28" s="7"/>
      <c r="J28" s="7"/>
      <c r="K28" s="7"/>
      <c r="L28" s="7"/>
    </row>
    <row r="29" spans="1:12" ht="20.25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32.5</v>
      </c>
      <c r="H29" s="29">
        <f t="shared" si="1"/>
        <v>33.367556468172481</v>
      </c>
      <c r="I29" s="7">
        <v>32.5</v>
      </c>
      <c r="J29" s="7"/>
      <c r="K29" s="7"/>
      <c r="L29" s="7"/>
    </row>
    <row r="30" spans="1:12" ht="20.25">
      <c r="A30" s="11" t="s">
        <v>34</v>
      </c>
      <c r="B30" s="9"/>
      <c r="C30" s="9"/>
      <c r="D30" s="12"/>
      <c r="E30" s="7"/>
      <c r="F30" s="13"/>
      <c r="G30" s="13"/>
      <c r="H30" s="29"/>
      <c r="I30" s="7"/>
      <c r="J30" s="7"/>
      <c r="K30" s="7"/>
      <c r="L30" s="7"/>
    </row>
    <row r="31" spans="1:12" ht="20.25">
      <c r="A31" s="11" t="s">
        <v>35</v>
      </c>
      <c r="B31" s="9"/>
      <c r="C31" s="9"/>
      <c r="D31" s="12"/>
      <c r="E31" s="7"/>
      <c r="F31" s="13"/>
      <c r="G31" s="13"/>
      <c r="H31" s="29"/>
      <c r="I31" s="7"/>
      <c r="J31" s="7"/>
      <c r="K31" s="7"/>
      <c r="L31" s="7"/>
    </row>
    <row r="32" spans="1:12" ht="20.25">
      <c r="A32" s="11" t="s">
        <v>36</v>
      </c>
      <c r="B32" s="9"/>
      <c r="C32" s="9"/>
      <c r="D32" s="12"/>
      <c r="E32" s="7"/>
      <c r="F32" s="13"/>
      <c r="G32" s="13"/>
      <c r="H32" s="29"/>
      <c r="I32" s="7"/>
      <c r="J32" s="7"/>
      <c r="K32" s="7"/>
      <c r="L32" s="7"/>
    </row>
    <row r="33" spans="1:12" ht="20.25">
      <c r="A33" s="11" t="s">
        <v>37</v>
      </c>
      <c r="B33" s="9"/>
      <c r="C33" s="9"/>
      <c r="D33" s="12"/>
      <c r="E33" s="7"/>
      <c r="F33" s="13"/>
      <c r="G33" s="13"/>
      <c r="H33" s="29"/>
      <c r="I33" s="7"/>
      <c r="J33" s="7"/>
      <c r="K33" s="7"/>
      <c r="L33" s="7"/>
    </row>
    <row r="34" spans="1:12" ht="20.25">
      <c r="A34" s="11" t="s">
        <v>38</v>
      </c>
      <c r="B34" s="9"/>
      <c r="C34" s="9"/>
      <c r="D34" s="12"/>
      <c r="E34" s="7"/>
      <c r="F34" s="13"/>
      <c r="G34" s="13"/>
      <c r="H34" s="29"/>
      <c r="I34" s="7"/>
      <c r="J34" s="7"/>
      <c r="K34" s="7"/>
      <c r="L34" s="7"/>
    </row>
    <row r="35" spans="1:12" ht="20.25">
      <c r="A35" s="11" t="s">
        <v>39</v>
      </c>
      <c r="B35" s="9"/>
      <c r="C35" s="9"/>
      <c r="D35" s="12"/>
      <c r="E35" s="7"/>
      <c r="F35" s="13"/>
      <c r="G35" s="13"/>
      <c r="H35" s="29"/>
      <c r="I35" s="7"/>
      <c r="J35" s="7"/>
      <c r="K35" s="7"/>
      <c r="L35" s="7"/>
    </row>
    <row r="36" spans="1:12" ht="20.25">
      <c r="A36" s="11" t="s">
        <v>40</v>
      </c>
      <c r="B36" s="9"/>
      <c r="C36" s="9"/>
      <c r="D36" s="12"/>
      <c r="E36" s="7"/>
      <c r="F36" s="13"/>
      <c r="G36" s="13"/>
      <c r="H36" s="29"/>
      <c r="I36" s="7"/>
      <c r="J36" s="7"/>
      <c r="K36" s="7"/>
      <c r="L36" s="7"/>
    </row>
    <row r="37" spans="1:12" ht="20.25">
      <c r="A37" s="11" t="s">
        <v>50</v>
      </c>
      <c r="B37" s="9"/>
      <c r="C37" s="9"/>
      <c r="D37" s="12"/>
      <c r="E37" s="7"/>
      <c r="F37" s="13"/>
      <c r="G37" s="13"/>
      <c r="H37" s="29"/>
      <c r="I37" s="7"/>
      <c r="J37" s="7"/>
      <c r="K37" s="7"/>
      <c r="L37" s="7"/>
    </row>
    <row r="38" spans="1:12" ht="20.25">
      <c r="A38" s="11" t="s">
        <v>41</v>
      </c>
      <c r="B38" s="9"/>
      <c r="C38" s="9"/>
      <c r="D38" s="12"/>
      <c r="E38" s="7"/>
      <c r="F38" s="13"/>
      <c r="G38" s="13"/>
      <c r="H38" s="29"/>
      <c r="I38" s="7"/>
      <c r="J38" s="7"/>
      <c r="K38" s="7"/>
      <c r="L38" s="7"/>
    </row>
    <row r="39" spans="1:12" ht="40.5">
      <c r="A39" s="11" t="s">
        <v>42</v>
      </c>
      <c r="B39" s="9"/>
      <c r="C39" s="9"/>
      <c r="D39" s="12"/>
      <c r="E39" s="7">
        <v>2539</v>
      </c>
      <c r="F39" s="13">
        <v>507.8</v>
      </c>
      <c r="G39" s="13"/>
      <c r="H39" s="29">
        <f t="shared" si="1"/>
        <v>0</v>
      </c>
      <c r="I39" s="7"/>
      <c r="J39" s="13"/>
      <c r="K39" s="7"/>
      <c r="L39" s="13"/>
    </row>
    <row r="40" spans="1:12" ht="20.25">
      <c r="A40" s="19" t="s">
        <v>43</v>
      </c>
      <c r="B40" s="5">
        <f>B8+B9</f>
        <v>441088.5</v>
      </c>
      <c r="C40" s="5">
        <f>C8+C9</f>
        <v>49315</v>
      </c>
      <c r="D40" s="14">
        <v>104.72529463682079</v>
      </c>
      <c r="E40" s="5">
        <f t="shared" ref="E40:L40" si="2">E8+E9</f>
        <v>512542</v>
      </c>
      <c r="F40" s="5">
        <f t="shared" si="2"/>
        <v>106262.29999999999</v>
      </c>
      <c r="G40" s="5">
        <f t="shared" si="2"/>
        <v>37406.100000000006</v>
      </c>
      <c r="H40" s="34">
        <v>105.58205212128213</v>
      </c>
      <c r="I40" s="5">
        <f t="shared" si="2"/>
        <v>37406.100000000006</v>
      </c>
      <c r="J40" s="5">
        <f t="shared" si="2"/>
        <v>5061.7</v>
      </c>
      <c r="K40" s="5">
        <f t="shared" si="2"/>
        <v>1009.2999999999993</v>
      </c>
      <c r="L40" s="5">
        <f t="shared" si="2"/>
        <v>12918.2</v>
      </c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5"/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3"/>
    </row>
    <row r="43" spans="1:12" ht="20.25">
      <c r="A43" s="94" t="s">
        <v>44</v>
      </c>
      <c r="B43" s="94"/>
      <c r="C43" s="94"/>
      <c r="D43" s="2" t="s">
        <v>2</v>
      </c>
      <c r="E43" s="2" t="s">
        <v>45</v>
      </c>
      <c r="F43" s="2"/>
      <c r="G43" s="1"/>
      <c r="H43" s="1"/>
      <c r="I43" s="2" t="s">
        <v>46</v>
      </c>
      <c r="J43" s="1"/>
    </row>
    <row r="46" spans="1:12" ht="20.25">
      <c r="A46" s="16"/>
      <c r="B46" s="15"/>
      <c r="C46" s="15"/>
      <c r="D46" s="17"/>
      <c r="E46" s="15"/>
      <c r="F46" s="15"/>
      <c r="G46" s="15"/>
      <c r="H46" s="17"/>
      <c r="I46" s="15"/>
      <c r="J46" s="15"/>
    </row>
    <row r="47" spans="1:12" ht="20.25">
      <c r="A47" s="1"/>
      <c r="B47" s="15"/>
      <c r="C47" s="15"/>
      <c r="D47" s="17"/>
      <c r="E47" s="15"/>
      <c r="F47" s="15"/>
      <c r="G47" s="15"/>
      <c r="H47" s="17"/>
      <c r="I47" s="15"/>
      <c r="J47" s="15"/>
    </row>
  </sheetData>
  <mergeCells count="17">
    <mergeCell ref="A43:C43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topLeftCell="B1" workbookViewId="0">
      <selection activeCell="B1" sqref="A1:XFD1048576"/>
    </sheetView>
  </sheetViews>
  <sheetFormatPr defaultRowHeight="1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3" ht="2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3" ht="20.25">
      <c r="A3" s="98" t="s">
        <v>81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0" t="s">
        <v>3</v>
      </c>
      <c r="B5" s="100" t="s">
        <v>4</v>
      </c>
      <c r="C5" s="101"/>
      <c r="D5" s="101"/>
      <c r="E5" s="102" t="s">
        <v>47</v>
      </c>
      <c r="F5" s="103"/>
      <c r="G5" s="103"/>
      <c r="H5" s="103"/>
      <c r="I5" s="103"/>
      <c r="J5" s="104"/>
      <c r="K5" s="93" t="s">
        <v>51</v>
      </c>
      <c r="L5" s="93"/>
    </row>
    <row r="6" spans="1:13" ht="22.5" customHeight="1">
      <c r="A6" s="99"/>
      <c r="B6" s="105" t="s">
        <v>5</v>
      </c>
      <c r="C6" s="90" t="s">
        <v>6</v>
      </c>
      <c r="D6" s="90" t="s">
        <v>7</v>
      </c>
      <c r="E6" s="105" t="s">
        <v>8</v>
      </c>
      <c r="F6" s="95" t="s">
        <v>65</v>
      </c>
      <c r="G6" s="90" t="s">
        <v>6</v>
      </c>
      <c r="H6" s="90" t="s">
        <v>7</v>
      </c>
      <c r="I6" s="92" t="s">
        <v>80</v>
      </c>
      <c r="J6" s="93" t="s">
        <v>9</v>
      </c>
      <c r="K6" s="93"/>
      <c r="L6" s="93"/>
    </row>
    <row r="7" spans="1:13" ht="20.25">
      <c r="A7" s="91"/>
      <c r="B7" s="106"/>
      <c r="C7" s="91"/>
      <c r="D7" s="91"/>
      <c r="E7" s="106"/>
      <c r="F7" s="96"/>
      <c r="G7" s="91"/>
      <c r="H7" s="91"/>
      <c r="I7" s="92"/>
      <c r="J7" s="93"/>
      <c r="K7" s="61" t="s">
        <v>10</v>
      </c>
      <c r="L7" s="61" t="s">
        <v>11</v>
      </c>
    </row>
    <row r="8" spans="1:13" ht="20.25">
      <c r="A8" s="32" t="s">
        <v>12</v>
      </c>
      <c r="B8" s="36">
        <v>166868</v>
      </c>
      <c r="C8" s="40">
        <v>73424.899999999994</v>
      </c>
      <c r="D8" s="30">
        <f>C8/B8*100</f>
        <v>44.001785842702013</v>
      </c>
      <c r="E8" s="26">
        <v>187313</v>
      </c>
      <c r="F8" s="26">
        <v>80212</v>
      </c>
      <c r="G8" s="27">
        <v>86096.1</v>
      </c>
      <c r="H8" s="29">
        <f>G8/F8*100</f>
        <v>107.33568543360097</v>
      </c>
      <c r="I8" s="26">
        <v>5286.7</v>
      </c>
      <c r="J8" s="27">
        <v>2378</v>
      </c>
      <c r="K8" s="31">
        <f>G8-C8</f>
        <v>12671.200000000012</v>
      </c>
      <c r="L8" s="28"/>
      <c r="M8" s="45"/>
    </row>
    <row r="9" spans="1:13" ht="40.5" customHeight="1">
      <c r="A9" s="4" t="s">
        <v>13</v>
      </c>
      <c r="B9" s="35">
        <v>302348</v>
      </c>
      <c r="C9" s="41">
        <v>214696.1</v>
      </c>
      <c r="D9" s="30">
        <f>C9/B9*100</f>
        <v>71.00959821133263</v>
      </c>
      <c r="E9" s="37">
        <f>E10+E11+E12+E13+E14+E15+E16+E17+E18+E19+E20+E21+E22+E23+E24+E25+E26+E27+E28+E29+E30+E31+E32+E33+E34+E35+E36+E37+E38+E39+E40+E41</f>
        <v>343103.19999999995</v>
      </c>
      <c r="F9" s="37">
        <f t="shared" ref="F9:J9" si="0">F10+F11+F12+F13+F14+F15+F16+F17+F18+F19+F20+F21+F22+F23+F24+F25+F26+F27+F28+F29+F30+F31+F32+F33+F34+F35+F36+F37+F38+F39+F40+F41</f>
        <v>228088.90000000002</v>
      </c>
      <c r="G9" s="37">
        <f t="shared" si="0"/>
        <v>219703.3</v>
      </c>
      <c r="H9" s="29">
        <f t="shared" ref="H9:H42" si="1">G9/F9*100</f>
        <v>96.323538760544665</v>
      </c>
      <c r="I9" s="37">
        <f t="shared" si="0"/>
        <v>18870.000000000004</v>
      </c>
      <c r="J9" s="37">
        <f t="shared" si="0"/>
        <v>100</v>
      </c>
      <c r="K9" s="31">
        <f>G9-C9</f>
        <v>5007.1999999999825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40739</v>
      </c>
      <c r="H10" s="29">
        <f t="shared" si="1"/>
        <v>90.740216899833612</v>
      </c>
      <c r="I10" s="7">
        <v>4157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10716.5</v>
      </c>
      <c r="H11" s="29">
        <f t="shared" si="1"/>
        <v>90.746276239912618</v>
      </c>
      <c r="I11" s="7">
        <v>1093.5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33140</v>
      </c>
      <c r="G12" s="47">
        <v>33140</v>
      </c>
      <c r="H12" s="29">
        <f t="shared" si="1"/>
        <v>100</v>
      </c>
      <c r="I12" s="7">
        <v>2872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1939.2</v>
      </c>
      <c r="G13" s="47">
        <v>1939.2</v>
      </c>
      <c r="H13" s="29">
        <f t="shared" si="1"/>
        <v>100</v>
      </c>
      <c r="I13" s="7">
        <v>164.3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14.5</v>
      </c>
      <c r="H14" s="29">
        <f t="shared" si="1"/>
        <v>87.349397590361434</v>
      </c>
      <c r="I14" s="7">
        <v>1.5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116436.9</v>
      </c>
      <c r="G16" s="47">
        <v>116436.90000000001</v>
      </c>
      <c r="H16" s="29">
        <f t="shared" si="1"/>
        <v>100.00000000000003</v>
      </c>
      <c r="I16" s="7">
        <v>10415.6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195.3</v>
      </c>
      <c r="H17" s="29">
        <f t="shared" si="1"/>
        <v>90.752788104089234</v>
      </c>
      <c r="I17" s="7">
        <v>19.899999999999999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95</v>
      </c>
      <c r="H18" s="29">
        <f t="shared" si="1"/>
        <v>90.735434574976111</v>
      </c>
      <c r="I18" s="7">
        <v>9.6999999999999993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338.8</v>
      </c>
      <c r="H19" s="29">
        <f t="shared" si="1"/>
        <v>93.333333333333329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207.20000000000002</v>
      </c>
      <c r="H21" s="29">
        <f t="shared" si="1"/>
        <v>91.600353669319205</v>
      </c>
      <c r="I21" s="7">
        <v>18.8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14.8</v>
      </c>
      <c r="H22" s="29">
        <f t="shared" si="1"/>
        <v>90.797546012269933</v>
      </c>
      <c r="I22" s="7">
        <v>1.5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1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1"/>
        <v>49.994736842105262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178.5</v>
      </c>
      <c r="H28" s="29">
        <f t="shared" si="1"/>
        <v>91.632443531827505</v>
      </c>
      <c r="I28" s="7">
        <v>16.2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1"/>
        <v>#DIV/0!</v>
      </c>
      <c r="I32" s="7"/>
      <c r="J32" s="7"/>
      <c r="K32" s="7">
        <f t="shared" ref="K32:K36" si="2">G32+I32</f>
        <v>0</v>
      </c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1"/>
        <v>#DIV/0!</v>
      </c>
      <c r="I33" s="7"/>
      <c r="J33" s="7"/>
      <c r="K33" s="7">
        <f t="shared" si="2"/>
        <v>0</v>
      </c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1"/>
        <v>#DIV/0!</v>
      </c>
      <c r="I34" s="7"/>
      <c r="J34" s="7"/>
      <c r="K34" s="7">
        <f t="shared" si="2"/>
        <v>0</v>
      </c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1"/>
        <v>#DIV/0!</v>
      </c>
      <c r="I36" s="7"/>
      <c r="J36" s="7"/>
      <c r="K36" s="7">
        <f t="shared" si="2"/>
        <v>0</v>
      </c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1"/>
        <v>0</v>
      </c>
      <c r="I37" s="7"/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>
        <v>100</v>
      </c>
      <c r="J41" s="7">
        <v>100</v>
      </c>
      <c r="K41" s="7"/>
      <c r="L41" s="13"/>
    </row>
    <row r="42" spans="1:12" ht="20.25">
      <c r="A42" s="19" t="s">
        <v>43</v>
      </c>
      <c r="B42" s="5">
        <f>B8+B9</f>
        <v>469216</v>
      </c>
      <c r="C42" s="5">
        <f>C8+C9</f>
        <v>288121</v>
      </c>
      <c r="D42" s="14">
        <v>104.72529463682079</v>
      </c>
      <c r="E42" s="5">
        <f t="shared" ref="E42:L42" si="3">E8+E9</f>
        <v>530416.19999999995</v>
      </c>
      <c r="F42" s="5">
        <f t="shared" si="3"/>
        <v>308300.90000000002</v>
      </c>
      <c r="G42" s="5">
        <f t="shared" si="3"/>
        <v>305799.40000000002</v>
      </c>
      <c r="H42" s="34">
        <f t="shared" si="1"/>
        <v>99.188617354020053</v>
      </c>
      <c r="I42" s="5">
        <f t="shared" si="3"/>
        <v>24156.700000000004</v>
      </c>
      <c r="J42" s="5">
        <f t="shared" si="3"/>
        <v>2478</v>
      </c>
      <c r="K42" s="5">
        <f t="shared" si="3"/>
        <v>17678.399999999994</v>
      </c>
      <c r="L42" s="5">
        <f t="shared" si="3"/>
        <v>0</v>
      </c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>
      <c r="A45" s="94" t="s">
        <v>44</v>
      </c>
      <c r="B45" s="94"/>
      <c r="C45" s="94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5:C45"/>
    <mergeCell ref="E6:E7"/>
    <mergeCell ref="F6:F7"/>
    <mergeCell ref="G6:G7"/>
    <mergeCell ref="H6:H7"/>
  </mergeCells>
  <pageMargins left="0.19685039370078741" right="0" top="0" bottom="0" header="0" footer="0"/>
  <pageSetup paperSize="9" scale="56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topLeftCell="C1" workbookViewId="0">
      <selection activeCell="C1" sqref="A1:XFD1048576"/>
    </sheetView>
  </sheetViews>
  <sheetFormatPr defaultRowHeight="1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3" ht="2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3" ht="20.25">
      <c r="A3" s="98" t="s">
        <v>83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0" t="s">
        <v>3</v>
      </c>
      <c r="B5" s="100" t="s">
        <v>4</v>
      </c>
      <c r="C5" s="101"/>
      <c r="D5" s="101"/>
      <c r="E5" s="102" t="s">
        <v>47</v>
      </c>
      <c r="F5" s="103"/>
      <c r="G5" s="103"/>
      <c r="H5" s="103"/>
      <c r="I5" s="103"/>
      <c r="J5" s="104"/>
      <c r="K5" s="93" t="s">
        <v>51</v>
      </c>
      <c r="L5" s="93"/>
    </row>
    <row r="6" spans="1:13" ht="22.5" customHeight="1">
      <c r="A6" s="99"/>
      <c r="B6" s="105" t="s">
        <v>5</v>
      </c>
      <c r="C6" s="90" t="s">
        <v>6</v>
      </c>
      <c r="D6" s="90" t="s">
        <v>7</v>
      </c>
      <c r="E6" s="105" t="s">
        <v>8</v>
      </c>
      <c r="F6" s="95" t="s">
        <v>65</v>
      </c>
      <c r="G6" s="90" t="s">
        <v>6</v>
      </c>
      <c r="H6" s="90" t="s">
        <v>7</v>
      </c>
      <c r="I6" s="92" t="s">
        <v>80</v>
      </c>
      <c r="J6" s="93" t="s">
        <v>9</v>
      </c>
      <c r="K6" s="93"/>
      <c r="L6" s="93"/>
    </row>
    <row r="7" spans="1:13" ht="20.25">
      <c r="A7" s="91"/>
      <c r="B7" s="106"/>
      <c r="C7" s="91"/>
      <c r="D7" s="91"/>
      <c r="E7" s="106"/>
      <c r="F7" s="96"/>
      <c r="G7" s="91"/>
      <c r="H7" s="91"/>
      <c r="I7" s="92"/>
      <c r="J7" s="93"/>
      <c r="K7" s="62" t="s">
        <v>10</v>
      </c>
      <c r="L7" s="62" t="s">
        <v>11</v>
      </c>
    </row>
    <row r="8" spans="1:13" ht="20.25">
      <c r="A8" s="32" t="s">
        <v>12</v>
      </c>
      <c r="B8" s="36">
        <v>166868</v>
      </c>
      <c r="C8" s="40">
        <v>76803.8</v>
      </c>
      <c r="D8" s="30">
        <f>C8/B8*100</f>
        <v>46.026679770836829</v>
      </c>
      <c r="E8" s="26">
        <v>187313</v>
      </c>
      <c r="F8" s="26">
        <v>80212</v>
      </c>
      <c r="G8" s="27">
        <v>89164.7</v>
      </c>
      <c r="H8" s="29">
        <f>G8/F8*100</f>
        <v>111.16129756146211</v>
      </c>
      <c r="I8" s="26">
        <v>8355.2999999999993</v>
      </c>
      <c r="J8" s="27">
        <v>3068.6</v>
      </c>
      <c r="K8" s="31">
        <f>G8-C8</f>
        <v>12360.899999999994</v>
      </c>
      <c r="L8" s="28"/>
      <c r="M8" s="45"/>
    </row>
    <row r="9" spans="1:13" ht="40.5" customHeight="1">
      <c r="A9" s="4" t="s">
        <v>13</v>
      </c>
      <c r="B9" s="35">
        <v>302348</v>
      </c>
      <c r="C9" s="41">
        <v>214696.1</v>
      </c>
      <c r="D9" s="30">
        <f>C9/B9*100</f>
        <v>71.00959821133263</v>
      </c>
      <c r="E9" s="37">
        <f>E10+E11+E12+E13+E14+E15+E16+E17+E18+E19+E20+E21+E22+E23+E24+E25+E26+E27+E28+E29+E30+E31+E32+E33+E34+E35+E36+E37+E38+E39+E40+E41</f>
        <v>343103.19999999995</v>
      </c>
      <c r="F9" s="37">
        <f t="shared" ref="F9:J9" si="0">F10+F11+F12+F13+F14+F15+F16+F17+F18+F19+F20+F21+F22+F23+F24+F25+F26+F27+F28+F29+F30+F31+F32+F33+F34+F35+F36+F37+F38+F39+F40+F41</f>
        <v>239615.6</v>
      </c>
      <c r="G9" s="37">
        <f t="shared" si="0"/>
        <v>238473.4</v>
      </c>
      <c r="H9" s="29">
        <f t="shared" ref="H9:H42" si="1">G9/F9*100</f>
        <v>99.523319850627416</v>
      </c>
      <c r="I9" s="37">
        <f t="shared" si="0"/>
        <v>37640.000000000007</v>
      </c>
      <c r="J9" s="37">
        <f t="shared" si="0"/>
        <v>18770.000000000004</v>
      </c>
      <c r="K9" s="31">
        <f>G9-C9</f>
        <v>23777.299999999988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44896</v>
      </c>
      <c r="H10" s="29">
        <f t="shared" si="1"/>
        <v>99.999331793488551</v>
      </c>
      <c r="I10" s="7">
        <v>8314</v>
      </c>
      <c r="J10" s="7">
        <v>4157</v>
      </c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11810</v>
      </c>
      <c r="H11" s="29">
        <f t="shared" si="1"/>
        <v>100.00592753169113</v>
      </c>
      <c r="I11" s="7">
        <v>2187</v>
      </c>
      <c r="J11" s="7">
        <v>1093.5</v>
      </c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36012</v>
      </c>
      <c r="G12" s="47">
        <v>36012</v>
      </c>
      <c r="H12" s="29">
        <f t="shared" si="1"/>
        <v>100</v>
      </c>
      <c r="I12" s="7">
        <v>5744</v>
      </c>
      <c r="J12" s="7">
        <v>2872</v>
      </c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2103.5</v>
      </c>
      <c r="G13" s="47">
        <v>2103.5</v>
      </c>
      <c r="H13" s="29">
        <f t="shared" si="1"/>
        <v>100</v>
      </c>
      <c r="I13" s="7">
        <v>328.6</v>
      </c>
      <c r="J13" s="7">
        <v>164.3</v>
      </c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16</v>
      </c>
      <c r="G14" s="47">
        <v>16</v>
      </c>
      <c r="H14" s="29">
        <f t="shared" si="1"/>
        <v>100</v>
      </c>
      <c r="I14" s="7">
        <v>3</v>
      </c>
      <c r="J14" s="7">
        <v>1.5</v>
      </c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>
        <v>0</v>
      </c>
      <c r="I15" s="7">
        <v>0</v>
      </c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126852.5</v>
      </c>
      <c r="G16" s="47">
        <v>126852.50000000001</v>
      </c>
      <c r="H16" s="29">
        <f t="shared" si="1"/>
        <v>100.00000000000003</v>
      </c>
      <c r="I16" s="7">
        <v>20831.2</v>
      </c>
      <c r="J16" s="7">
        <v>10415.6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215.20000000000002</v>
      </c>
      <c r="H17" s="29">
        <f t="shared" si="1"/>
        <v>100.00000000000003</v>
      </c>
      <c r="I17" s="7">
        <v>39.799999999999997</v>
      </c>
      <c r="J17" s="7">
        <v>19.899999999999999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104.7</v>
      </c>
      <c r="H18" s="29">
        <f t="shared" si="1"/>
        <v>100</v>
      </c>
      <c r="I18" s="7">
        <v>19.399999999999999</v>
      </c>
      <c r="J18" s="7">
        <v>9.6999999999999993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338.8</v>
      </c>
      <c r="G19" s="47">
        <v>338.8</v>
      </c>
      <c r="H19" s="29">
        <f t="shared" si="1"/>
        <v>100</v>
      </c>
      <c r="I19" s="7">
        <v>0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1"/>
        <v>100</v>
      </c>
      <c r="I20" s="7">
        <v>0</v>
      </c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</v>
      </c>
      <c r="G21" s="47">
        <v>226.00000000000003</v>
      </c>
      <c r="H21" s="29">
        <f t="shared" si="1"/>
        <v>100.00000000000003</v>
      </c>
      <c r="I21" s="7">
        <v>37.6</v>
      </c>
      <c r="J21" s="7">
        <v>18.8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16.3</v>
      </c>
      <c r="H22" s="29">
        <f t="shared" si="1"/>
        <v>100</v>
      </c>
      <c r="I22" s="7">
        <v>3</v>
      </c>
      <c r="J22" s="7">
        <v>1.5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1"/>
        <v>100</v>
      </c>
      <c r="I23" s="7">
        <v>0</v>
      </c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>
        <v>0</v>
      </c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1"/>
        <v>100</v>
      </c>
      <c r="I25" s="7">
        <v>0</v>
      </c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1"/>
        <v>100</v>
      </c>
      <c r="I26" s="7">
        <v>0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1899.8</v>
      </c>
      <c r="G27" s="47">
        <v>1899.8</v>
      </c>
      <c r="H27" s="29">
        <f t="shared" si="1"/>
        <v>100</v>
      </c>
      <c r="I27" s="7">
        <v>0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194.8</v>
      </c>
      <c r="H28" s="29">
        <f t="shared" si="1"/>
        <v>100</v>
      </c>
      <c r="I28" s="7">
        <v>32.4</v>
      </c>
      <c r="J28" s="7">
        <v>16.2</v>
      </c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1"/>
        <v>100</v>
      </c>
      <c r="I29" s="7">
        <v>0</v>
      </c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1"/>
        <v>100</v>
      </c>
      <c r="I30" s="7">
        <v>0</v>
      </c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1"/>
        <v>100</v>
      </c>
      <c r="I31" s="7">
        <v>0</v>
      </c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1"/>
        <v>#DIV/0!</v>
      </c>
      <c r="I32" s="7">
        <v>0</v>
      </c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1"/>
        <v>#DIV/0!</v>
      </c>
      <c r="I33" s="7">
        <v>0</v>
      </c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1"/>
        <v>#DIV/0!</v>
      </c>
      <c r="I34" s="7">
        <v>0</v>
      </c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1"/>
        <v>100</v>
      </c>
      <c r="I35" s="7">
        <v>0</v>
      </c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1"/>
        <v>#DIV/0!</v>
      </c>
      <c r="I36" s="7">
        <v>0</v>
      </c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1"/>
        <v>0</v>
      </c>
      <c r="I37" s="7">
        <v>0</v>
      </c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>
        <v>0</v>
      </c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>
        <v>0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>
        <v>0</v>
      </c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>
        <v>100</v>
      </c>
      <c r="J41" s="7"/>
      <c r="K41" s="7"/>
      <c r="L41" s="13"/>
    </row>
    <row r="42" spans="1:12" ht="20.25">
      <c r="A42" s="19" t="s">
        <v>43</v>
      </c>
      <c r="B42" s="5">
        <f>B8+B9</f>
        <v>469216</v>
      </c>
      <c r="C42" s="5">
        <f>C8+C9</f>
        <v>291499.90000000002</v>
      </c>
      <c r="D42" s="14">
        <v>104.72529463682079</v>
      </c>
      <c r="E42" s="5">
        <f t="shared" ref="E42:L42" si="2">E8+E9</f>
        <v>530416.19999999995</v>
      </c>
      <c r="F42" s="5">
        <f t="shared" si="2"/>
        <v>319827.59999999998</v>
      </c>
      <c r="G42" s="5">
        <f t="shared" si="2"/>
        <v>327638.09999999998</v>
      </c>
      <c r="H42" s="34">
        <f t="shared" si="1"/>
        <v>102.44209692972089</v>
      </c>
      <c r="I42" s="5">
        <f t="shared" si="2"/>
        <v>45995.3</v>
      </c>
      <c r="J42" s="5">
        <f t="shared" si="2"/>
        <v>21838.600000000002</v>
      </c>
      <c r="K42" s="5">
        <f t="shared" si="2"/>
        <v>36138.199999999983</v>
      </c>
      <c r="L42" s="5">
        <f t="shared" si="2"/>
        <v>0</v>
      </c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>
      <c r="A45" s="94" t="s">
        <v>44</v>
      </c>
      <c r="B45" s="94"/>
      <c r="C45" s="94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A45:C4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" top="0.39370078740157483" bottom="0.19685039370078741" header="0" footer="0"/>
  <pageSetup paperSize="9" scale="55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topLeftCell="C1" workbookViewId="0">
      <selection activeCell="F8" sqref="F8"/>
    </sheetView>
  </sheetViews>
  <sheetFormatPr defaultRowHeight="1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3" ht="2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3" ht="20.25">
      <c r="A3" s="98" t="s">
        <v>84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0" t="s">
        <v>3</v>
      </c>
      <c r="B5" s="100" t="s">
        <v>4</v>
      </c>
      <c r="C5" s="101"/>
      <c r="D5" s="101"/>
      <c r="E5" s="102" t="s">
        <v>47</v>
      </c>
      <c r="F5" s="103"/>
      <c r="G5" s="103"/>
      <c r="H5" s="103"/>
      <c r="I5" s="103"/>
      <c r="J5" s="104"/>
      <c r="K5" s="93" t="s">
        <v>51</v>
      </c>
      <c r="L5" s="93"/>
    </row>
    <row r="6" spans="1:13" ht="22.5" customHeight="1">
      <c r="A6" s="99"/>
      <c r="B6" s="105" t="s">
        <v>5</v>
      </c>
      <c r="C6" s="90" t="s">
        <v>6</v>
      </c>
      <c r="D6" s="90" t="s">
        <v>7</v>
      </c>
      <c r="E6" s="105" t="s">
        <v>8</v>
      </c>
      <c r="F6" s="95" t="s">
        <v>65</v>
      </c>
      <c r="G6" s="90" t="s">
        <v>6</v>
      </c>
      <c r="H6" s="90" t="s">
        <v>7</v>
      </c>
      <c r="I6" s="92" t="s">
        <v>80</v>
      </c>
      <c r="J6" s="93" t="s">
        <v>9</v>
      </c>
      <c r="K6" s="93"/>
      <c r="L6" s="93"/>
    </row>
    <row r="7" spans="1:13" ht="20.25">
      <c r="A7" s="91"/>
      <c r="B7" s="106"/>
      <c r="C7" s="91"/>
      <c r="D7" s="91"/>
      <c r="E7" s="106"/>
      <c r="F7" s="96"/>
      <c r="G7" s="91"/>
      <c r="H7" s="91"/>
      <c r="I7" s="92"/>
      <c r="J7" s="93"/>
      <c r="K7" s="63" t="s">
        <v>10</v>
      </c>
      <c r="L7" s="63" t="s">
        <v>11</v>
      </c>
    </row>
    <row r="8" spans="1:13" ht="20.25">
      <c r="A8" s="32" t="s">
        <v>12</v>
      </c>
      <c r="B8" s="36">
        <v>166868</v>
      </c>
      <c r="C8" s="40">
        <v>83835</v>
      </c>
      <c r="D8" s="30">
        <f>C8/B8*100</f>
        <v>50.240309705875305</v>
      </c>
      <c r="E8" s="26">
        <v>187313</v>
      </c>
      <c r="F8" s="26">
        <v>80212</v>
      </c>
      <c r="G8" s="27">
        <v>93981.4</v>
      </c>
      <c r="H8" s="29">
        <f>G8/F8*100</f>
        <v>117.16625941255671</v>
      </c>
      <c r="I8" s="26">
        <v>13172</v>
      </c>
      <c r="J8" s="27">
        <v>4816.7</v>
      </c>
      <c r="K8" s="31">
        <f>G8-C8</f>
        <v>10146.399999999994</v>
      </c>
      <c r="L8" s="28"/>
      <c r="M8" s="45"/>
    </row>
    <row r="9" spans="1:13" ht="40.5" customHeight="1">
      <c r="A9" s="4" t="s">
        <v>13</v>
      </c>
      <c r="B9" s="35">
        <v>302348</v>
      </c>
      <c r="C9" s="41">
        <v>214696.1</v>
      </c>
      <c r="D9" s="30">
        <f>C9/B9*100</f>
        <v>71.00959821133263</v>
      </c>
      <c r="E9" s="37">
        <f>E10+E11+E12+E13+E14+E15+E16+E17+E18+E19+E20+E21+E22+E23+E24+E25+E26+E27+E28+E29+E30+E31+E32+E33+E34+E35+E36+E37+E38+E39+E40+E41</f>
        <v>343103.19999999995</v>
      </c>
      <c r="F9" s="37">
        <f t="shared" ref="F9:J9" si="0">F10+F11+F12+F13+F14+F15+F16+F17+F18+F19+F20+F21+F22+F23+F24+F25+F26+F27+F28+F29+F30+F31+F32+F33+F34+F35+F36+F37+F38+F39+F40+F41</f>
        <v>239615.6</v>
      </c>
      <c r="G9" s="37">
        <f t="shared" si="0"/>
        <v>238473.4</v>
      </c>
      <c r="H9" s="29">
        <f t="shared" ref="H9:H42" si="1">G9/F9*100</f>
        <v>99.523319850627416</v>
      </c>
      <c r="I9" s="37">
        <f t="shared" si="0"/>
        <v>37640.000000000007</v>
      </c>
      <c r="J9" s="37">
        <f t="shared" si="0"/>
        <v>0</v>
      </c>
      <c r="K9" s="31">
        <f>G9-C9</f>
        <v>23777.299999999988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44896</v>
      </c>
      <c r="H10" s="29">
        <f t="shared" si="1"/>
        <v>99.999331793488551</v>
      </c>
      <c r="I10" s="7">
        <v>8314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11810</v>
      </c>
      <c r="H11" s="29">
        <f t="shared" si="1"/>
        <v>100.00592753169113</v>
      </c>
      <c r="I11" s="7">
        <v>2187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36012</v>
      </c>
      <c r="G12" s="47">
        <v>36012</v>
      </c>
      <c r="H12" s="29">
        <f t="shared" si="1"/>
        <v>100</v>
      </c>
      <c r="I12" s="7">
        <v>5744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2103.5</v>
      </c>
      <c r="G13" s="47">
        <v>2103.5</v>
      </c>
      <c r="H13" s="29">
        <f t="shared" si="1"/>
        <v>100</v>
      </c>
      <c r="I13" s="7">
        <v>328.6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16</v>
      </c>
      <c r="G14" s="47">
        <v>16</v>
      </c>
      <c r="H14" s="29">
        <f t="shared" si="1"/>
        <v>100</v>
      </c>
      <c r="I14" s="7">
        <v>3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>
        <v>0</v>
      </c>
      <c r="I15" s="7">
        <v>0</v>
      </c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126852.5</v>
      </c>
      <c r="G16" s="47">
        <v>126852.50000000001</v>
      </c>
      <c r="H16" s="29">
        <f t="shared" si="1"/>
        <v>100.00000000000003</v>
      </c>
      <c r="I16" s="7">
        <v>20831.2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215.20000000000002</v>
      </c>
      <c r="H17" s="29">
        <f t="shared" si="1"/>
        <v>100.00000000000003</v>
      </c>
      <c r="I17" s="7">
        <v>39.799999999999997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104.7</v>
      </c>
      <c r="H18" s="29">
        <f t="shared" si="1"/>
        <v>100</v>
      </c>
      <c r="I18" s="7">
        <v>19.399999999999999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338.8</v>
      </c>
      <c r="G19" s="47">
        <v>338.8</v>
      </c>
      <c r="H19" s="29">
        <f t="shared" si="1"/>
        <v>100</v>
      </c>
      <c r="I19" s="7">
        <v>0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1"/>
        <v>100</v>
      </c>
      <c r="I20" s="7">
        <v>0</v>
      </c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</v>
      </c>
      <c r="G21" s="47">
        <v>226.00000000000003</v>
      </c>
      <c r="H21" s="29">
        <f t="shared" si="1"/>
        <v>100.00000000000003</v>
      </c>
      <c r="I21" s="7">
        <v>37.6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16.3</v>
      </c>
      <c r="H22" s="29">
        <f t="shared" si="1"/>
        <v>100</v>
      </c>
      <c r="I22" s="7">
        <v>3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1"/>
        <v>100</v>
      </c>
      <c r="I23" s="7">
        <v>0</v>
      </c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>
        <v>0</v>
      </c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1"/>
        <v>100</v>
      </c>
      <c r="I25" s="7">
        <v>0</v>
      </c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1"/>
        <v>100</v>
      </c>
      <c r="I26" s="7">
        <v>0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1899.8</v>
      </c>
      <c r="G27" s="47">
        <v>1899.8</v>
      </c>
      <c r="H27" s="29">
        <f t="shared" si="1"/>
        <v>100</v>
      </c>
      <c r="I27" s="7">
        <v>0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194.8</v>
      </c>
      <c r="H28" s="29">
        <f t="shared" si="1"/>
        <v>100</v>
      </c>
      <c r="I28" s="7">
        <v>32.4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1"/>
        <v>100</v>
      </c>
      <c r="I29" s="7">
        <v>0</v>
      </c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1"/>
        <v>100</v>
      </c>
      <c r="I30" s="7">
        <v>0</v>
      </c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1"/>
        <v>100</v>
      </c>
      <c r="I31" s="7">
        <v>0</v>
      </c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1"/>
        <v>#DIV/0!</v>
      </c>
      <c r="I32" s="7">
        <v>0</v>
      </c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1"/>
        <v>#DIV/0!</v>
      </c>
      <c r="I33" s="7">
        <v>0</v>
      </c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1"/>
        <v>#DIV/0!</v>
      </c>
      <c r="I34" s="7">
        <v>0</v>
      </c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1"/>
        <v>100</v>
      </c>
      <c r="I35" s="7">
        <v>0</v>
      </c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1"/>
        <v>#DIV/0!</v>
      </c>
      <c r="I36" s="7">
        <v>0</v>
      </c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1"/>
        <v>0</v>
      </c>
      <c r="I37" s="7">
        <v>0</v>
      </c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>
        <v>0</v>
      </c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>
        <v>0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>
        <v>0</v>
      </c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>
        <v>100</v>
      </c>
      <c r="J41" s="7"/>
      <c r="K41" s="7"/>
      <c r="L41" s="13"/>
    </row>
    <row r="42" spans="1:12" ht="20.25">
      <c r="A42" s="19" t="s">
        <v>43</v>
      </c>
      <c r="B42" s="5">
        <f>B8+B9</f>
        <v>469216</v>
      </c>
      <c r="C42" s="5">
        <f>C8+C9</f>
        <v>298531.09999999998</v>
      </c>
      <c r="D42" s="14">
        <v>104.72529463682079</v>
      </c>
      <c r="E42" s="5">
        <f t="shared" ref="E42:L42" si="2">E8+E9</f>
        <v>530416.19999999995</v>
      </c>
      <c r="F42" s="5">
        <f t="shared" si="2"/>
        <v>319827.59999999998</v>
      </c>
      <c r="G42" s="5">
        <f t="shared" si="2"/>
        <v>332454.8</v>
      </c>
      <c r="H42" s="34">
        <f t="shared" si="1"/>
        <v>103.94812705345005</v>
      </c>
      <c r="I42" s="5">
        <f t="shared" si="2"/>
        <v>50812.000000000007</v>
      </c>
      <c r="J42" s="5">
        <f t="shared" si="2"/>
        <v>4816.7</v>
      </c>
      <c r="K42" s="5">
        <f t="shared" si="2"/>
        <v>33923.699999999983</v>
      </c>
      <c r="L42" s="5">
        <f t="shared" si="2"/>
        <v>0</v>
      </c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>
      <c r="A45" s="94" t="s">
        <v>44</v>
      </c>
      <c r="B45" s="94"/>
      <c r="C45" s="94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5:C45"/>
    <mergeCell ref="E6:E7"/>
    <mergeCell ref="F6:F7"/>
    <mergeCell ref="G6:G7"/>
    <mergeCell ref="H6:H7"/>
  </mergeCells>
  <pageMargins left="0.39370078740157483" right="0.39370078740157483" top="0.19685039370078741" bottom="0.19685039370078741" header="0" footer="0"/>
  <pageSetup paperSize="9" scale="56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workbookViewId="0">
      <pane xSplit="1" ySplit="7" topLeftCell="F26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3" ht="2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3" ht="20.25">
      <c r="A3" s="98" t="s">
        <v>85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0" t="s">
        <v>3</v>
      </c>
      <c r="B5" s="100" t="s">
        <v>4</v>
      </c>
      <c r="C5" s="101"/>
      <c r="D5" s="101"/>
      <c r="E5" s="102" t="s">
        <v>47</v>
      </c>
      <c r="F5" s="103"/>
      <c r="G5" s="103"/>
      <c r="H5" s="103"/>
      <c r="I5" s="103"/>
      <c r="J5" s="104"/>
      <c r="K5" s="93" t="s">
        <v>51</v>
      </c>
      <c r="L5" s="93"/>
    </row>
    <row r="6" spans="1:13" ht="22.5" customHeight="1">
      <c r="A6" s="99"/>
      <c r="B6" s="105" t="s">
        <v>5</v>
      </c>
      <c r="C6" s="90" t="s">
        <v>6</v>
      </c>
      <c r="D6" s="90" t="s">
        <v>7</v>
      </c>
      <c r="E6" s="105" t="s">
        <v>8</v>
      </c>
      <c r="F6" s="107" t="s">
        <v>87</v>
      </c>
      <c r="G6" s="90" t="s">
        <v>6</v>
      </c>
      <c r="H6" s="90" t="s">
        <v>7</v>
      </c>
      <c r="I6" s="92" t="s">
        <v>86</v>
      </c>
      <c r="J6" s="93" t="s">
        <v>9</v>
      </c>
      <c r="K6" s="93"/>
      <c r="L6" s="93"/>
    </row>
    <row r="7" spans="1:13" ht="20.25">
      <c r="A7" s="91"/>
      <c r="B7" s="106"/>
      <c r="C7" s="91"/>
      <c r="D7" s="91"/>
      <c r="E7" s="106"/>
      <c r="F7" s="108"/>
      <c r="G7" s="91"/>
      <c r="H7" s="91"/>
      <c r="I7" s="92"/>
      <c r="J7" s="93"/>
      <c r="K7" s="64" t="s">
        <v>10</v>
      </c>
      <c r="L7" s="64" t="s">
        <v>11</v>
      </c>
    </row>
    <row r="8" spans="1:13" ht="20.25">
      <c r="A8" s="32" t="s">
        <v>12</v>
      </c>
      <c r="B8" s="36">
        <v>166868</v>
      </c>
      <c r="C8" s="40">
        <v>85821.3</v>
      </c>
      <c r="D8" s="30">
        <f>C8/B8*100</f>
        <v>51.430651772658628</v>
      </c>
      <c r="E8" s="26">
        <v>187313</v>
      </c>
      <c r="F8" s="26">
        <v>128780</v>
      </c>
      <c r="G8" s="27">
        <v>98172.1</v>
      </c>
      <c r="H8" s="29">
        <f>G8/F8*100</f>
        <v>76.232411865196454</v>
      </c>
      <c r="I8" s="26">
        <v>4190.7</v>
      </c>
      <c r="J8" s="27">
        <v>4190.7</v>
      </c>
      <c r="K8" s="31">
        <f>G8-C8</f>
        <v>12350.800000000003</v>
      </c>
      <c r="L8" s="28"/>
      <c r="M8" s="45"/>
    </row>
    <row r="9" spans="1:13" ht="40.5" customHeight="1">
      <c r="A9" s="4" t="s">
        <v>13</v>
      </c>
      <c r="B9" s="35">
        <v>357651.6</v>
      </c>
      <c r="C9" s="41">
        <v>241100</v>
      </c>
      <c r="D9" s="30">
        <f>C9/B9*100</f>
        <v>67.411972992711341</v>
      </c>
      <c r="E9" s="37">
        <f>E10+E11+E12+E13+E14+E15+E16+E17+E18+E19+E20+E21+E22+E23+E24+E25+E26+E27+E28+E29+E30+E31+E32+E33+E34+E35+E36+E37+E38+E39+E40+E41</f>
        <v>345981.99999999994</v>
      </c>
      <c r="F9" s="37">
        <f t="shared" ref="F9:J9" si="0">F10+F11+F12+F13+F14+F15+F16+F17+F18+F19+F20+F21+F22+F23+F24+F25+F26+F27+F28+F29+F30+F31+F32+F33+F34+F35+F36+F37+F38+F39+F40+F41</f>
        <v>287039</v>
      </c>
      <c r="G9" s="37">
        <f t="shared" si="0"/>
        <v>249335.9</v>
      </c>
      <c r="H9" s="29">
        <f t="shared" ref="H9:H42" si="1">G9/F9*100</f>
        <v>86.86481627932092</v>
      </c>
      <c r="I9" s="37">
        <f t="shared" si="0"/>
        <v>12841</v>
      </c>
      <c r="J9" s="37">
        <f t="shared" si="0"/>
        <v>12841</v>
      </c>
      <c r="K9" s="31">
        <f>G9-C9</f>
        <v>8235.8999999999942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>
        <v>4157</v>
      </c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>
        <v>1093.5</v>
      </c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>
        <v>819</v>
      </c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>
        <v>110</v>
      </c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>
        <v>17.5</v>
      </c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>
        <v>2907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>
        <v>20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>
        <v>9.6999999999999993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338.8</v>
      </c>
      <c r="H19" s="29">
        <f t="shared" si="1"/>
        <v>62.165137614678898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>
        <v>19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>
        <v>1.5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268</v>
      </c>
      <c r="H26" s="29">
        <f t="shared" si="1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1899.8</v>
      </c>
      <c r="H27" s="29">
        <f t="shared" si="1"/>
        <v>66.659649122807025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>
        <v>16</v>
      </c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4496</v>
      </c>
      <c r="H29" s="29">
        <f t="shared" si="1"/>
        <v>85.011439484183256</v>
      </c>
      <c r="I29" s="7">
        <v>792</v>
      </c>
      <c r="J29" s="7">
        <v>792</v>
      </c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2878.8</v>
      </c>
      <c r="F34" s="13">
        <v>2878.8</v>
      </c>
      <c r="G34" s="65">
        <v>2878.8</v>
      </c>
      <c r="H34" s="29">
        <f t="shared" si="1"/>
        <v>100</v>
      </c>
      <c r="I34" s="7">
        <v>2878.8</v>
      </c>
      <c r="J34" s="7">
        <v>2878.8</v>
      </c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9" t="s">
        <v>43</v>
      </c>
      <c r="B42" s="5">
        <f>B8+B9</f>
        <v>524519.6</v>
      </c>
      <c r="C42" s="5">
        <f>C8+C9</f>
        <v>326921.3</v>
      </c>
      <c r="D42" s="14">
        <v>104.72529463682079</v>
      </c>
      <c r="E42" s="5">
        <f t="shared" ref="E42:L42" si="2">E8+E9</f>
        <v>533295</v>
      </c>
      <c r="F42" s="5">
        <f t="shared" si="2"/>
        <v>415819</v>
      </c>
      <c r="G42" s="5">
        <f t="shared" si="2"/>
        <v>347508</v>
      </c>
      <c r="H42" s="34">
        <f t="shared" si="1"/>
        <v>83.571938752197468</v>
      </c>
      <c r="I42" s="5">
        <f t="shared" si="2"/>
        <v>17031.7</v>
      </c>
      <c r="J42" s="5">
        <f t="shared" si="2"/>
        <v>17031.7</v>
      </c>
      <c r="K42" s="5">
        <f t="shared" si="2"/>
        <v>20586.699999999997</v>
      </c>
      <c r="L42" s="5">
        <f t="shared" si="2"/>
        <v>0</v>
      </c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>
      <c r="A45" s="94" t="s">
        <v>44</v>
      </c>
      <c r="B45" s="94"/>
      <c r="C45" s="94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A45:C4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4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workbookViewId="0">
      <pane xSplit="1" ySplit="7" topLeftCell="F8" activePane="bottomRight" state="frozen"/>
      <selection pane="topRight" activeCell="B1" sqref="B1"/>
      <selection pane="bottomLeft" activeCell="A8" sqref="A8"/>
      <selection pane="bottomRight" activeCell="I8" sqref="I8"/>
    </sheetView>
  </sheetViews>
  <sheetFormatPr defaultRowHeight="1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3" ht="2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3" ht="20.25">
      <c r="A3" s="98" t="s">
        <v>88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0" t="s">
        <v>3</v>
      </c>
      <c r="B5" s="100" t="s">
        <v>4</v>
      </c>
      <c r="C5" s="101"/>
      <c r="D5" s="101"/>
      <c r="E5" s="102" t="s">
        <v>47</v>
      </c>
      <c r="F5" s="103"/>
      <c r="G5" s="103"/>
      <c r="H5" s="103"/>
      <c r="I5" s="103"/>
      <c r="J5" s="104"/>
      <c r="K5" s="93" t="s">
        <v>51</v>
      </c>
      <c r="L5" s="93"/>
    </row>
    <row r="6" spans="1:13" ht="22.5" customHeight="1">
      <c r="A6" s="99"/>
      <c r="B6" s="105" t="s">
        <v>5</v>
      </c>
      <c r="C6" s="90" t="s">
        <v>6</v>
      </c>
      <c r="D6" s="90" t="s">
        <v>7</v>
      </c>
      <c r="E6" s="105" t="s">
        <v>8</v>
      </c>
      <c r="F6" s="107" t="s">
        <v>87</v>
      </c>
      <c r="G6" s="90" t="s">
        <v>6</v>
      </c>
      <c r="H6" s="90" t="s">
        <v>7</v>
      </c>
      <c r="I6" s="92" t="s">
        <v>86</v>
      </c>
      <c r="J6" s="93" t="s">
        <v>9</v>
      </c>
      <c r="K6" s="93"/>
      <c r="L6" s="93"/>
    </row>
    <row r="7" spans="1:13" ht="20.25">
      <c r="A7" s="91"/>
      <c r="B7" s="106"/>
      <c r="C7" s="91"/>
      <c r="D7" s="91"/>
      <c r="E7" s="106"/>
      <c r="F7" s="108"/>
      <c r="G7" s="91"/>
      <c r="H7" s="91"/>
      <c r="I7" s="92"/>
      <c r="J7" s="93"/>
      <c r="K7" s="66" t="s">
        <v>10</v>
      </c>
      <c r="L7" s="66" t="s">
        <v>11</v>
      </c>
    </row>
    <row r="8" spans="1:13" ht="20.25">
      <c r="A8" s="32" t="s">
        <v>12</v>
      </c>
      <c r="B8" s="36">
        <v>166868</v>
      </c>
      <c r="C8" s="40">
        <v>91004.800000000003</v>
      </c>
      <c r="D8" s="30">
        <f>C8/B8*100</f>
        <v>54.536999304839753</v>
      </c>
      <c r="E8" s="26">
        <v>187313</v>
      </c>
      <c r="F8" s="26">
        <v>128780</v>
      </c>
      <c r="G8" s="27">
        <v>101794.6</v>
      </c>
      <c r="H8" s="29">
        <f>G8/F8*100</f>
        <v>79.045348656623702</v>
      </c>
      <c r="I8" s="26">
        <v>5753</v>
      </c>
      <c r="J8" s="27">
        <v>3622.5</v>
      </c>
      <c r="K8" s="31">
        <f>G8-C8</f>
        <v>10789.800000000003</v>
      </c>
      <c r="L8" s="28"/>
      <c r="M8" s="45"/>
    </row>
    <row r="9" spans="1:13" ht="40.5" customHeight="1">
      <c r="A9" s="4" t="s">
        <v>13</v>
      </c>
      <c r="B9" s="35">
        <v>357651.6</v>
      </c>
      <c r="C9" s="41">
        <v>241171.9</v>
      </c>
      <c r="D9" s="30">
        <f>C9/B9*100</f>
        <v>67.432076355872596</v>
      </c>
      <c r="E9" s="37">
        <f>E10+E11+E12+E13+E14+E15+E16+E17+E18+E19+E20+E21+E22+E23+E24+E25+E26+E27+E28+E29+E30+E31+E32+E33+E34+E35+E36+E37+E38+E39+E40+E41</f>
        <v>345981.99999999994</v>
      </c>
      <c r="F9" s="37">
        <f t="shared" ref="F9:J9" si="0">F10+F11+F12+F13+F14+F15+F16+F17+F18+F19+F20+F21+F22+F23+F24+F25+F26+F27+F28+F29+F30+F31+F32+F33+F34+F35+F36+F37+F38+F39+F40+F41</f>
        <v>287039</v>
      </c>
      <c r="G9" s="37">
        <f t="shared" si="0"/>
        <v>250406.80000000002</v>
      </c>
      <c r="H9" s="29">
        <f t="shared" ref="H9:H42" si="1">G9/F9*100</f>
        <v>87.237901469835109</v>
      </c>
      <c r="I9" s="37">
        <f t="shared" si="0"/>
        <v>13911.900000000001</v>
      </c>
      <c r="J9" s="37">
        <f t="shared" si="0"/>
        <v>1070.9000000000001</v>
      </c>
      <c r="K9" s="31">
        <f>G9-C9</f>
        <v>9234.9000000000233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459.8</v>
      </c>
      <c r="H19" s="29">
        <f t="shared" si="1"/>
        <v>84.366972477064223</v>
      </c>
      <c r="I19" s="7">
        <v>121</v>
      </c>
      <c r="J19" s="7">
        <v>121</v>
      </c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268</v>
      </c>
      <c r="H26" s="29">
        <f t="shared" si="1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>
        <v>949.9</v>
      </c>
      <c r="J27" s="7">
        <v>949.9</v>
      </c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4496</v>
      </c>
      <c r="H29" s="29">
        <f t="shared" si="1"/>
        <v>85.011439484183256</v>
      </c>
      <c r="I29" s="7">
        <v>792</v>
      </c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2878.8</v>
      </c>
      <c r="F34" s="13">
        <v>2878.8</v>
      </c>
      <c r="G34" s="65">
        <v>2878.8</v>
      </c>
      <c r="H34" s="29">
        <f t="shared" si="1"/>
        <v>100</v>
      </c>
      <c r="I34" s="7">
        <v>2878.8</v>
      </c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9" t="s">
        <v>43</v>
      </c>
      <c r="B42" s="5">
        <f>B8+B9</f>
        <v>524519.6</v>
      </c>
      <c r="C42" s="5">
        <f>C8+C9</f>
        <v>332176.7</v>
      </c>
      <c r="D42" s="14">
        <v>104.72529463682079</v>
      </c>
      <c r="E42" s="5">
        <f t="shared" ref="E42:L42" si="2">E8+E9</f>
        <v>533295</v>
      </c>
      <c r="F42" s="5">
        <f t="shared" si="2"/>
        <v>415819</v>
      </c>
      <c r="G42" s="5">
        <f t="shared" si="2"/>
        <v>352201.4</v>
      </c>
      <c r="H42" s="34">
        <f t="shared" si="1"/>
        <v>84.700651004403355</v>
      </c>
      <c r="I42" s="5">
        <f t="shared" si="2"/>
        <v>19664.900000000001</v>
      </c>
      <c r="J42" s="5">
        <f t="shared" si="2"/>
        <v>4693.3999999999996</v>
      </c>
      <c r="K42" s="5">
        <f t="shared" si="2"/>
        <v>20024.700000000026</v>
      </c>
      <c r="L42" s="5">
        <f t="shared" si="2"/>
        <v>0</v>
      </c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>
      <c r="A45" s="94" t="s">
        <v>44</v>
      </c>
      <c r="B45" s="94"/>
      <c r="C45" s="94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A45:C4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5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topLeftCell="B1" workbookViewId="0">
      <selection activeCell="G8" sqref="G8"/>
    </sheetView>
  </sheetViews>
  <sheetFormatPr defaultRowHeight="1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9" width="12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3" ht="2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3" ht="20.25">
      <c r="A3" s="98" t="s">
        <v>89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0" t="s">
        <v>3</v>
      </c>
      <c r="B5" s="100" t="s">
        <v>4</v>
      </c>
      <c r="C5" s="101"/>
      <c r="D5" s="101"/>
      <c r="E5" s="102" t="s">
        <v>47</v>
      </c>
      <c r="F5" s="103"/>
      <c r="G5" s="103"/>
      <c r="H5" s="103"/>
      <c r="I5" s="103"/>
      <c r="J5" s="104"/>
      <c r="K5" s="93" t="s">
        <v>51</v>
      </c>
      <c r="L5" s="93"/>
    </row>
    <row r="6" spans="1:13" ht="22.5" customHeight="1">
      <c r="A6" s="99"/>
      <c r="B6" s="105" t="s">
        <v>5</v>
      </c>
      <c r="C6" s="90" t="s">
        <v>6</v>
      </c>
      <c r="D6" s="90" t="s">
        <v>7</v>
      </c>
      <c r="E6" s="105" t="s">
        <v>8</v>
      </c>
      <c r="F6" s="107" t="s">
        <v>87</v>
      </c>
      <c r="G6" s="90" t="s">
        <v>6</v>
      </c>
      <c r="H6" s="90" t="s">
        <v>7</v>
      </c>
      <c r="I6" s="92" t="s">
        <v>86</v>
      </c>
      <c r="J6" s="93" t="s">
        <v>9</v>
      </c>
      <c r="K6" s="93"/>
      <c r="L6" s="93"/>
    </row>
    <row r="7" spans="1:13" ht="20.25">
      <c r="A7" s="91"/>
      <c r="B7" s="106"/>
      <c r="C7" s="91"/>
      <c r="D7" s="91"/>
      <c r="E7" s="106"/>
      <c r="F7" s="108"/>
      <c r="G7" s="91"/>
      <c r="H7" s="91"/>
      <c r="I7" s="92"/>
      <c r="J7" s="93"/>
      <c r="K7" s="67" t="s">
        <v>10</v>
      </c>
      <c r="L7" s="67" t="s">
        <v>11</v>
      </c>
    </row>
    <row r="8" spans="1:13" ht="20.25">
      <c r="A8" s="32" t="s">
        <v>12</v>
      </c>
      <c r="B8" s="36">
        <v>166868</v>
      </c>
      <c r="C8" s="40">
        <v>97069.4</v>
      </c>
      <c r="D8" s="30">
        <f>C8/B8*100</f>
        <v>58.171368986264596</v>
      </c>
      <c r="E8" s="26">
        <v>187313</v>
      </c>
      <c r="F8" s="26">
        <v>128780</v>
      </c>
      <c r="G8" s="27">
        <v>109115.2</v>
      </c>
      <c r="H8" s="29">
        <f>G8/F8*100</f>
        <v>84.729927007299267</v>
      </c>
      <c r="I8" s="26">
        <v>13073.6</v>
      </c>
      <c r="J8" s="27">
        <v>7320.6</v>
      </c>
      <c r="K8" s="31">
        <f>G8-C8</f>
        <v>12045.800000000003</v>
      </c>
      <c r="L8" s="28"/>
      <c r="M8" s="45"/>
    </row>
    <row r="9" spans="1:13" ht="40.5" customHeight="1">
      <c r="A9" s="4" t="s">
        <v>13</v>
      </c>
      <c r="B9" s="35">
        <v>357651.6</v>
      </c>
      <c r="C9" s="41">
        <v>241753.4</v>
      </c>
      <c r="D9" s="30">
        <f>C9/B9*100</f>
        <v>67.594664751954141</v>
      </c>
      <c r="E9" s="37">
        <f>E10+E11+E12+E13+E14+E15+E16+E17+E18+E19+E20+E21+E22+E23+E24+E25+E26+E27+E28+E29+E30+E31+E32+E33+E34+E35+E36+E37+E38+E39+E40+E41</f>
        <v>345981.99999999994</v>
      </c>
      <c r="F9" s="37">
        <f t="shared" ref="F9:J9" si="0">F10+F11+F12+F13+F14+F15+F16+F17+F18+F19+F20+F21+F22+F23+F24+F25+F26+F27+F28+F29+F30+F31+F32+F33+F34+F35+F36+F37+F38+F39+F40+F41</f>
        <v>287039</v>
      </c>
      <c r="G9" s="37">
        <f t="shared" si="0"/>
        <v>251310.30000000002</v>
      </c>
      <c r="H9" s="29">
        <f t="shared" ref="H9:H42" si="1">G9/F9*100</f>
        <v>87.552667059180123</v>
      </c>
      <c r="I9" s="37">
        <f t="shared" si="0"/>
        <v>14815</v>
      </c>
      <c r="J9" s="37">
        <f t="shared" si="0"/>
        <v>903.09999999999991</v>
      </c>
      <c r="K9" s="31">
        <f>G9-C9</f>
        <v>9556.9000000000233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>
        <v>181.5</v>
      </c>
      <c r="J19" s="7">
        <v>60.5</v>
      </c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>
        <v>50.3</v>
      </c>
      <c r="J26" s="7">
        <v>50.3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>
        <v>949.9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>
        <v>1584.3</v>
      </c>
      <c r="J29" s="7">
        <v>792.3</v>
      </c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2878.8</v>
      </c>
      <c r="F34" s="13">
        <v>2878.8</v>
      </c>
      <c r="G34" s="65">
        <v>2878.8</v>
      </c>
      <c r="H34" s="29">
        <f t="shared" si="1"/>
        <v>100</v>
      </c>
      <c r="I34" s="7">
        <v>2878.8</v>
      </c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9" t="s">
        <v>43</v>
      </c>
      <c r="B42" s="5">
        <f>B8+B9</f>
        <v>524519.6</v>
      </c>
      <c r="C42" s="5">
        <f>C8+C9</f>
        <v>338822.8</v>
      </c>
      <c r="D42" s="14">
        <v>104.72529463682079</v>
      </c>
      <c r="E42" s="5">
        <f t="shared" ref="E42:L42" si="2">E8+E9</f>
        <v>533295</v>
      </c>
      <c r="F42" s="5">
        <f t="shared" si="2"/>
        <v>415819</v>
      </c>
      <c r="G42" s="5">
        <f t="shared" si="2"/>
        <v>360425.5</v>
      </c>
      <c r="H42" s="34">
        <f t="shared" si="1"/>
        <v>86.67845865629036</v>
      </c>
      <c r="I42" s="5">
        <f t="shared" si="2"/>
        <v>27888.6</v>
      </c>
      <c r="J42" s="5">
        <f t="shared" si="2"/>
        <v>8223.7000000000007</v>
      </c>
      <c r="K42" s="5">
        <f t="shared" si="2"/>
        <v>21602.700000000026</v>
      </c>
      <c r="L42" s="5">
        <f t="shared" si="2"/>
        <v>0</v>
      </c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>
      <c r="A45" s="94" t="s">
        <v>44</v>
      </c>
      <c r="B45" s="94"/>
      <c r="C45" s="94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A45:C4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5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workbookViewId="0">
      <pane xSplit="1" ySplit="7" topLeftCell="B23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9" width="12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3" ht="2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3" ht="20.25">
      <c r="A3" s="98" t="s">
        <v>90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0" t="s">
        <v>3</v>
      </c>
      <c r="B5" s="100" t="s">
        <v>4</v>
      </c>
      <c r="C5" s="101"/>
      <c r="D5" s="101"/>
      <c r="E5" s="102" t="s">
        <v>47</v>
      </c>
      <c r="F5" s="103"/>
      <c r="G5" s="103"/>
      <c r="H5" s="103"/>
      <c r="I5" s="103"/>
      <c r="J5" s="104"/>
      <c r="K5" s="93" t="s">
        <v>51</v>
      </c>
      <c r="L5" s="93"/>
    </row>
    <row r="6" spans="1:13" ht="22.5" customHeight="1">
      <c r="A6" s="99"/>
      <c r="B6" s="105" t="s">
        <v>5</v>
      </c>
      <c r="C6" s="90" t="s">
        <v>6</v>
      </c>
      <c r="D6" s="90" t="s">
        <v>7</v>
      </c>
      <c r="E6" s="105" t="s">
        <v>8</v>
      </c>
      <c r="F6" s="107" t="s">
        <v>87</v>
      </c>
      <c r="G6" s="90" t="s">
        <v>6</v>
      </c>
      <c r="H6" s="90" t="s">
        <v>7</v>
      </c>
      <c r="I6" s="92" t="s">
        <v>86</v>
      </c>
      <c r="J6" s="93" t="s">
        <v>9</v>
      </c>
      <c r="K6" s="93"/>
      <c r="L6" s="93"/>
    </row>
    <row r="7" spans="1:13" ht="20.25">
      <c r="A7" s="91"/>
      <c r="B7" s="106"/>
      <c r="C7" s="91"/>
      <c r="D7" s="91"/>
      <c r="E7" s="106"/>
      <c r="F7" s="108"/>
      <c r="G7" s="91"/>
      <c r="H7" s="91"/>
      <c r="I7" s="92"/>
      <c r="J7" s="93"/>
      <c r="K7" s="68" t="s">
        <v>10</v>
      </c>
      <c r="L7" s="68" t="s">
        <v>11</v>
      </c>
    </row>
    <row r="8" spans="1:13" ht="20.25">
      <c r="A8" s="32" t="s">
        <v>12</v>
      </c>
      <c r="B8" s="36">
        <v>166868</v>
      </c>
      <c r="C8" s="40">
        <v>100909.7</v>
      </c>
      <c r="D8" s="30">
        <f>C8/B8*100</f>
        <v>60.472768895174625</v>
      </c>
      <c r="E8" s="26">
        <v>187313</v>
      </c>
      <c r="F8" s="26">
        <v>128780</v>
      </c>
      <c r="G8" s="27">
        <v>114685</v>
      </c>
      <c r="H8" s="29">
        <f>G8/F8*100</f>
        <v>89.05497748097531</v>
      </c>
      <c r="I8" s="26">
        <v>18643.2</v>
      </c>
      <c r="J8" s="27">
        <v>5569.8</v>
      </c>
      <c r="K8" s="31">
        <f>G8-C8</f>
        <v>13775.300000000003</v>
      </c>
      <c r="L8" s="28"/>
      <c r="M8" s="45"/>
    </row>
    <row r="9" spans="1:13" ht="40.5" customHeight="1">
      <c r="A9" s="4" t="s">
        <v>13</v>
      </c>
      <c r="B9" s="35">
        <v>357654.6</v>
      </c>
      <c r="C9" s="41">
        <v>241774.3</v>
      </c>
      <c r="D9" s="30">
        <f>C9/B9*100</f>
        <v>67.599941395972536</v>
      </c>
      <c r="E9" s="37">
        <f>E10+E11+E12+E13+E14+E15+E16+E17+E18+E19+E20+E21+E22+E23+E24+E25+E26+E27+E28+E29+E30+E31+E32+E33+E34+E35+E36+E37+E38+E39+E40+E41</f>
        <v>345981.99999999994</v>
      </c>
      <c r="F9" s="37">
        <f t="shared" ref="F9:J9" si="0">F10+F11+F12+F13+F14+F15+F16+F17+F18+F19+F20+F21+F22+F23+F24+F25+F26+F27+F28+F29+F30+F31+F32+F33+F34+F35+F36+F37+F38+F39+F40+F41</f>
        <v>287039</v>
      </c>
      <c r="G9" s="37">
        <f t="shared" si="0"/>
        <v>251310.30000000002</v>
      </c>
      <c r="H9" s="29">
        <f t="shared" ref="H9:H42" si="1">G9/F9*100</f>
        <v>87.552667059180123</v>
      </c>
      <c r="I9" s="37">
        <f t="shared" si="0"/>
        <v>14815</v>
      </c>
      <c r="J9" s="37">
        <f t="shared" si="0"/>
        <v>0</v>
      </c>
      <c r="K9" s="31">
        <f>G9-C9</f>
        <v>9536.0000000000291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>
        <v>181.5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>
        <v>50.3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>
        <v>949.9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>
        <v>1584.3</v>
      </c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2878.8</v>
      </c>
      <c r="F34" s="13">
        <v>2878.8</v>
      </c>
      <c r="G34" s="65">
        <v>2878.8</v>
      </c>
      <c r="H34" s="29">
        <f t="shared" si="1"/>
        <v>100</v>
      </c>
      <c r="I34" s="7">
        <v>2878.8</v>
      </c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9" t="s">
        <v>43</v>
      </c>
      <c r="B42" s="5">
        <f>B8+B9</f>
        <v>524522.6</v>
      </c>
      <c r="C42" s="5">
        <f>C8+C9</f>
        <v>342684</v>
      </c>
      <c r="D42" s="14">
        <v>104.72529463682079</v>
      </c>
      <c r="E42" s="5">
        <f t="shared" ref="E42:L42" si="2">E8+E9</f>
        <v>533295</v>
      </c>
      <c r="F42" s="5">
        <f t="shared" si="2"/>
        <v>415819</v>
      </c>
      <c r="G42" s="5">
        <f t="shared" si="2"/>
        <v>365995.30000000005</v>
      </c>
      <c r="H42" s="34">
        <f t="shared" si="1"/>
        <v>88.017935688364418</v>
      </c>
      <c r="I42" s="5">
        <f t="shared" si="2"/>
        <v>33458.199999999997</v>
      </c>
      <c r="J42" s="5">
        <f t="shared" si="2"/>
        <v>5569.8</v>
      </c>
      <c r="K42" s="5">
        <f t="shared" si="2"/>
        <v>23311.300000000032</v>
      </c>
      <c r="L42" s="5">
        <f t="shared" si="2"/>
        <v>0</v>
      </c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>
      <c r="A45" s="94" t="s">
        <v>44</v>
      </c>
      <c r="B45" s="94"/>
      <c r="C45" s="94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5:C45"/>
    <mergeCell ref="E6:E7"/>
    <mergeCell ref="F6:F7"/>
    <mergeCell ref="G6:G7"/>
    <mergeCell ref="H6:H7"/>
  </mergeCells>
  <pageMargins left="0" right="0" top="0" bottom="0" header="0" footer="0"/>
  <pageSetup paperSize="9" scale="55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topLeftCell="B1" workbookViewId="0">
      <selection activeCell="B1" sqref="A1:XFD1048576"/>
    </sheetView>
  </sheetViews>
  <sheetFormatPr defaultRowHeight="1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9" width="12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3" ht="2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3" ht="20.25">
      <c r="A3" s="98" t="s">
        <v>91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0" t="s">
        <v>3</v>
      </c>
      <c r="B5" s="100" t="s">
        <v>4</v>
      </c>
      <c r="C5" s="101"/>
      <c r="D5" s="101"/>
      <c r="E5" s="102" t="s">
        <v>47</v>
      </c>
      <c r="F5" s="103"/>
      <c r="G5" s="103"/>
      <c r="H5" s="103"/>
      <c r="I5" s="103"/>
      <c r="J5" s="104"/>
      <c r="K5" s="93" t="s">
        <v>51</v>
      </c>
      <c r="L5" s="93"/>
    </row>
    <row r="6" spans="1:13" ht="22.5" customHeight="1">
      <c r="A6" s="99"/>
      <c r="B6" s="105" t="s">
        <v>5</v>
      </c>
      <c r="C6" s="90" t="s">
        <v>6</v>
      </c>
      <c r="D6" s="90" t="s">
        <v>7</v>
      </c>
      <c r="E6" s="105" t="s">
        <v>8</v>
      </c>
      <c r="F6" s="107" t="s">
        <v>87</v>
      </c>
      <c r="G6" s="90" t="s">
        <v>6</v>
      </c>
      <c r="H6" s="90" t="s">
        <v>7</v>
      </c>
      <c r="I6" s="92" t="s">
        <v>92</v>
      </c>
      <c r="J6" s="93" t="s">
        <v>9</v>
      </c>
      <c r="K6" s="93"/>
      <c r="L6" s="93"/>
    </row>
    <row r="7" spans="1:13" ht="42" customHeight="1">
      <c r="A7" s="91"/>
      <c r="B7" s="106"/>
      <c r="C7" s="91"/>
      <c r="D7" s="91"/>
      <c r="E7" s="106"/>
      <c r="F7" s="108"/>
      <c r="G7" s="91"/>
      <c r="H7" s="91"/>
      <c r="I7" s="92"/>
      <c r="J7" s="93"/>
      <c r="K7" s="69" t="s">
        <v>10</v>
      </c>
      <c r="L7" s="69" t="s">
        <v>11</v>
      </c>
    </row>
    <row r="8" spans="1:13" ht="20.25">
      <c r="A8" s="32" t="s">
        <v>12</v>
      </c>
      <c r="B8" s="36">
        <v>166868</v>
      </c>
      <c r="C8" s="40">
        <v>106702.6</v>
      </c>
      <c r="D8" s="30">
        <f>C8/B8*100</f>
        <v>63.944315267157279</v>
      </c>
      <c r="E8" s="26">
        <v>187313</v>
      </c>
      <c r="F8" s="26">
        <v>128780</v>
      </c>
      <c r="G8" s="27">
        <v>114685</v>
      </c>
      <c r="H8" s="29">
        <f>G8/F8*100</f>
        <v>89.05497748097531</v>
      </c>
      <c r="I8" s="26">
        <v>22478.7</v>
      </c>
      <c r="J8" s="27">
        <v>3835.5</v>
      </c>
      <c r="K8" s="31">
        <f>G8-C8</f>
        <v>7982.3999999999942</v>
      </c>
      <c r="L8" s="28"/>
      <c r="M8" s="45"/>
    </row>
    <row r="9" spans="1:13" ht="40.5" customHeight="1">
      <c r="A9" s="4" t="s">
        <v>13</v>
      </c>
      <c r="B9" s="35">
        <v>357654.6</v>
      </c>
      <c r="C9" s="41">
        <v>243882.59999999989</v>
      </c>
      <c r="D9" s="30">
        <f>C9/B9*100</f>
        <v>68.189420742806021</v>
      </c>
      <c r="E9" s="37">
        <f>E10+E11+E12+E13+E14+E15+E16+E17+E18+E19+E20+E21+E22+E23+E24+E25+E26+E27+E28+E29+E30+E31+E32+E33+E34+E35+E36+E37+E38+E39+E40+E41</f>
        <v>389471.39999999997</v>
      </c>
      <c r="F9" s="37">
        <f t="shared" ref="F9:J9" si="0">F10+F11+F12+F13+F14+F15+F16+F17+F18+F19+F20+F21+F22+F23+F24+F25+F26+F27+F28+F29+F30+F31+F32+F33+F34+F35+F36+F37+F38+F39+F40+F41</f>
        <v>330528.40000000002</v>
      </c>
      <c r="G9" s="37">
        <f t="shared" si="0"/>
        <v>294799.7</v>
      </c>
      <c r="H9" s="29">
        <f t="shared" ref="H9:H42" si="1">G9/F9*100</f>
        <v>89.190429627227189</v>
      </c>
      <c r="I9" s="37">
        <f t="shared" si="0"/>
        <v>58304.4</v>
      </c>
      <c r="J9" s="37">
        <f t="shared" si="0"/>
        <v>43489.4</v>
      </c>
      <c r="K9" s="31">
        <f>G9-C9</f>
        <v>50917.100000000122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>
        <v>181.5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>
        <v>50.3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>
        <v>949.9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>
        <v>1584.3</v>
      </c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8467.2000000000007</v>
      </c>
      <c r="F34" s="13">
        <v>8467.2000000000007</v>
      </c>
      <c r="G34" s="65">
        <v>8467.2000000000007</v>
      </c>
      <c r="H34" s="29">
        <f t="shared" si="1"/>
        <v>100</v>
      </c>
      <c r="I34" s="7">
        <v>8467.2000000000007</v>
      </c>
      <c r="J34" s="7">
        <v>5588.4</v>
      </c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>
      <c r="A38" s="11" t="s">
        <v>93</v>
      </c>
      <c r="B38" s="9"/>
      <c r="C38" s="9"/>
      <c r="D38" s="12"/>
      <c r="E38" s="7">
        <v>39786</v>
      </c>
      <c r="F38" s="13">
        <v>39786</v>
      </c>
      <c r="G38" s="13">
        <v>39786</v>
      </c>
      <c r="H38" s="29">
        <f t="shared" si="1"/>
        <v>100</v>
      </c>
      <c r="I38" s="7">
        <v>37901</v>
      </c>
      <c r="J38" s="7">
        <v>37901</v>
      </c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9" t="s">
        <v>43</v>
      </c>
      <c r="B42" s="5">
        <f>B8+B9</f>
        <v>524522.6</v>
      </c>
      <c r="C42" s="5">
        <f>C8+C9</f>
        <v>350585.1999999999</v>
      </c>
      <c r="D42" s="14">
        <v>104.72529463682079</v>
      </c>
      <c r="E42" s="5">
        <f t="shared" ref="E42:L42" si="2">E8+E9</f>
        <v>576784.39999999991</v>
      </c>
      <c r="F42" s="5">
        <f t="shared" si="2"/>
        <v>459308.4</v>
      </c>
      <c r="G42" s="5">
        <f t="shared" si="2"/>
        <v>409484.7</v>
      </c>
      <c r="H42" s="34">
        <f t="shared" si="1"/>
        <v>89.152451816687872</v>
      </c>
      <c r="I42" s="5">
        <f t="shared" si="2"/>
        <v>80783.100000000006</v>
      </c>
      <c r="J42" s="5">
        <f t="shared" si="2"/>
        <v>47324.9</v>
      </c>
      <c r="K42" s="5">
        <f t="shared" si="2"/>
        <v>58899.500000000116</v>
      </c>
      <c r="L42" s="5">
        <f t="shared" si="2"/>
        <v>0</v>
      </c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>
      <c r="A45" s="94" t="s">
        <v>44</v>
      </c>
      <c r="B45" s="94"/>
      <c r="C45" s="94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A45:C4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" top="0" bottom="0" header="0" footer="0"/>
  <pageSetup paperSize="9" scale="53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0"/>
  <sheetViews>
    <sheetView topLeftCell="D1" workbookViewId="0">
      <selection activeCell="D31" sqref="A1:XFD1048576"/>
    </sheetView>
  </sheetViews>
  <sheetFormatPr defaultRowHeight="1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10" width="14" customWidth="1"/>
    <col min="11" max="11" width="16.5703125" customWidth="1"/>
    <col min="12" max="12" width="16.42578125" customWidth="1"/>
  </cols>
  <sheetData>
    <row r="1" spans="1:12" ht="2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2" ht="2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ht="20.25">
      <c r="A3" s="98" t="s">
        <v>94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>
      <c r="A5" s="90" t="s">
        <v>3</v>
      </c>
      <c r="B5" s="100" t="s">
        <v>4</v>
      </c>
      <c r="C5" s="101"/>
      <c r="D5" s="101"/>
      <c r="E5" s="102" t="s">
        <v>47</v>
      </c>
      <c r="F5" s="103"/>
      <c r="G5" s="103"/>
      <c r="H5" s="103"/>
      <c r="I5" s="103"/>
      <c r="J5" s="104"/>
      <c r="K5" s="93" t="s">
        <v>51</v>
      </c>
      <c r="L5" s="93"/>
    </row>
    <row r="6" spans="1:12" ht="22.5" customHeight="1">
      <c r="A6" s="99"/>
      <c r="B6" s="105" t="s">
        <v>5</v>
      </c>
      <c r="C6" s="90" t="s">
        <v>6</v>
      </c>
      <c r="D6" s="90" t="s">
        <v>7</v>
      </c>
      <c r="E6" s="105" t="s">
        <v>8</v>
      </c>
      <c r="F6" s="107" t="s">
        <v>87</v>
      </c>
      <c r="G6" s="90" t="s">
        <v>6</v>
      </c>
      <c r="H6" s="90" t="s">
        <v>7</v>
      </c>
      <c r="I6" s="92" t="s">
        <v>95</v>
      </c>
      <c r="J6" s="93" t="s">
        <v>9</v>
      </c>
      <c r="K6" s="93"/>
      <c r="L6" s="93"/>
    </row>
    <row r="7" spans="1:12" ht="20.25">
      <c r="A7" s="91"/>
      <c r="B7" s="106"/>
      <c r="C7" s="91"/>
      <c r="D7" s="91"/>
      <c r="E7" s="106"/>
      <c r="F7" s="108"/>
      <c r="G7" s="91"/>
      <c r="H7" s="91"/>
      <c r="I7" s="92"/>
      <c r="J7" s="93"/>
      <c r="K7" s="70" t="s">
        <v>10</v>
      </c>
      <c r="L7" s="70" t="s">
        <v>11</v>
      </c>
    </row>
    <row r="8" spans="1:12" ht="20.25">
      <c r="A8" s="32" t="s">
        <v>12</v>
      </c>
      <c r="B8" s="36">
        <v>166868</v>
      </c>
      <c r="C8" s="40">
        <v>110539.7</v>
      </c>
      <c r="D8" s="30">
        <f>C8/B8*100</f>
        <v>66.2437974926289</v>
      </c>
      <c r="E8" s="26">
        <v>187313</v>
      </c>
      <c r="F8" s="26">
        <v>128780</v>
      </c>
      <c r="G8" s="27">
        <v>122782.9</v>
      </c>
      <c r="H8" s="29">
        <f>G8/F8*100</f>
        <v>95.343143345239952</v>
      </c>
      <c r="I8" s="26">
        <v>3703.3</v>
      </c>
      <c r="J8" s="27">
        <v>3703.3</v>
      </c>
      <c r="K8" s="31">
        <f>G8-C8</f>
        <v>12243.199999999997</v>
      </c>
      <c r="L8" s="28"/>
    </row>
    <row r="9" spans="1:12" ht="40.5" customHeight="1">
      <c r="A9" s="4" t="s">
        <v>13</v>
      </c>
      <c r="B9" s="35">
        <v>357654.6</v>
      </c>
      <c r="C9" s="41">
        <v>263859.5</v>
      </c>
      <c r="D9" s="30">
        <f>C9/B9*100</f>
        <v>73.774949350574559</v>
      </c>
      <c r="E9" s="37">
        <f>E10+E11+E12+E13+E14+E15+E16+E17+E18+E19+E20+E21+E22+E23+E24+E25+E26+E27+E28+E29+E30+E31+E32+E33+E34+E35+E36+E37+E38+E39+E40+E41+E42</f>
        <v>391490.69999999995</v>
      </c>
      <c r="F9" s="37">
        <f t="shared" ref="F9:G9" si="0">F10+F11+F12+F13+F14+F15+F16+F17+F18+F19+F20+F21+F22+F23+F24+F25+F26+F27+F28+F29+F30+F31+F32+F33+F34+F35+F36+F37+F38+F39+F40+F41+F42</f>
        <v>336570.80000000005</v>
      </c>
      <c r="G9" s="37">
        <f t="shared" si="0"/>
        <v>306911.80000000005</v>
      </c>
      <c r="H9" s="29">
        <f t="shared" ref="H9:H43" si="1">G9/F9*100</f>
        <v>91.187886768549149</v>
      </c>
      <c r="I9" s="37">
        <f t="shared" ref="I9" si="2">I10+I11+I12+I13+I14+I15+I16+I17+I18+I19+I20+I21+I22+I23+I24+I25+I26+I27+I28+I29+I30+I31+I32+I33+I34+I35+I36+I37+I38+I39+I40+I41+I42</f>
        <v>12938.899999999998</v>
      </c>
      <c r="J9" s="37">
        <f t="shared" ref="J9" si="3">J10+J11+J12+J13+J14+J15+J16+J17+J18+J19+J20+J21+J22+J23+J24+J25+J26+J27+J28+J29+J30+J31+J32+J33+J34+J35+J36+J37+J38+J39+J40+J41+J42</f>
        <v>12938.899999999998</v>
      </c>
      <c r="K9" s="31">
        <f>G9-C9</f>
        <v>43052.300000000047</v>
      </c>
      <c r="L9" s="31"/>
    </row>
    <row r="10" spans="1:12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53210</v>
      </c>
      <c r="H10" s="29">
        <f t="shared" si="1"/>
        <v>76.189521613997911</v>
      </c>
      <c r="I10" s="7">
        <v>4157</v>
      </c>
      <c r="J10" s="7">
        <v>4157</v>
      </c>
      <c r="K10" s="7"/>
      <c r="L10" s="7"/>
    </row>
    <row r="11" spans="1:12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13066.5</v>
      </c>
      <c r="H11" s="29">
        <f t="shared" si="1"/>
        <v>71.129559063690792</v>
      </c>
      <c r="I11" s="7">
        <v>1912.5</v>
      </c>
      <c r="J11" s="7">
        <v>1912.5</v>
      </c>
      <c r="K11" s="7"/>
      <c r="L11" s="7"/>
    </row>
    <row r="12" spans="1:12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/>
      <c r="J12" s="7"/>
      <c r="K12" s="7"/>
      <c r="L12" s="7"/>
    </row>
    <row r="13" spans="1:12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/>
      <c r="J13" s="7"/>
      <c r="K13" s="7"/>
      <c r="L13" s="7"/>
    </row>
    <row r="14" spans="1:12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/>
      <c r="J14" s="7"/>
      <c r="K14" s="7"/>
      <c r="L14" s="7"/>
    </row>
    <row r="15" spans="1:12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2" ht="20.25">
      <c r="A16" s="21" t="s">
        <v>20</v>
      </c>
      <c r="B16" s="5"/>
      <c r="C16" s="6"/>
      <c r="D16" s="20"/>
      <c r="E16" s="38">
        <v>145334.39999999999</v>
      </c>
      <c r="F16" s="13">
        <v>132843.20000000001</v>
      </c>
      <c r="G16" s="65">
        <v>132843.20000000001</v>
      </c>
      <c r="H16" s="29">
        <f t="shared" si="1"/>
        <v>100</v>
      </c>
      <c r="I16" s="7">
        <v>3083.9</v>
      </c>
      <c r="J16" s="7">
        <v>3083.9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>
        <v>939.4</v>
      </c>
      <c r="J31" s="7">
        <v>939.4</v>
      </c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8467.2000000000007</v>
      </c>
      <c r="F34" s="13">
        <v>8467.2000000000007</v>
      </c>
      <c r="G34" s="65">
        <v>8467.2000000000007</v>
      </c>
      <c r="H34" s="29">
        <f t="shared" si="1"/>
        <v>100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>
      <c r="A38" s="11" t="s">
        <v>93</v>
      </c>
      <c r="B38" s="9"/>
      <c r="C38" s="9"/>
      <c r="D38" s="12"/>
      <c r="E38" s="7">
        <v>39786</v>
      </c>
      <c r="F38" s="13">
        <v>39786</v>
      </c>
      <c r="G38" s="13">
        <v>39786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>
        <v>826.8</v>
      </c>
      <c r="J39" s="7">
        <v>826.8</v>
      </c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>
        <v>2019.3</v>
      </c>
      <c r="J42" s="7">
        <v>2019.3</v>
      </c>
      <c r="K42" s="7"/>
      <c r="L42" s="13"/>
    </row>
    <row r="43" spans="1:12" ht="20.25">
      <c r="A43" s="19" t="s">
        <v>43</v>
      </c>
      <c r="B43" s="5">
        <f>B8+B9</f>
        <v>524522.6</v>
      </c>
      <c r="C43" s="5">
        <f>C8+C9</f>
        <v>374399.2</v>
      </c>
      <c r="D43" s="14">
        <v>104.72529463682079</v>
      </c>
      <c r="E43" s="5">
        <f t="shared" ref="E43:L43" si="4">E8+E9</f>
        <v>578803.69999999995</v>
      </c>
      <c r="F43" s="5">
        <f t="shared" si="4"/>
        <v>465350.80000000005</v>
      </c>
      <c r="G43" s="5">
        <f t="shared" si="4"/>
        <v>429694.70000000007</v>
      </c>
      <c r="H43" s="34">
        <f t="shared" si="1"/>
        <v>92.337801933509084</v>
      </c>
      <c r="I43" s="5">
        <f t="shared" si="4"/>
        <v>16642.199999999997</v>
      </c>
      <c r="J43" s="5">
        <f t="shared" si="4"/>
        <v>16642.199999999997</v>
      </c>
      <c r="K43" s="5">
        <f t="shared" si="4"/>
        <v>55295.500000000044</v>
      </c>
      <c r="L43" s="5">
        <f t="shared" si="4"/>
        <v>0</v>
      </c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5"/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3"/>
    </row>
    <row r="46" spans="1:12" ht="20.25">
      <c r="A46" s="94" t="s">
        <v>44</v>
      </c>
      <c r="B46" s="94"/>
      <c r="C46" s="94"/>
      <c r="D46" s="2" t="s">
        <v>2</v>
      </c>
      <c r="E46" s="2" t="s">
        <v>45</v>
      </c>
      <c r="F46" s="2"/>
      <c r="G46" s="1"/>
      <c r="H46" s="1"/>
      <c r="I46" s="2" t="s">
        <v>46</v>
      </c>
      <c r="J46" s="1"/>
    </row>
    <row r="49" spans="1:10" ht="20.25">
      <c r="A49" s="16"/>
      <c r="B49" s="15"/>
      <c r="C49" s="15"/>
      <c r="D49" s="17"/>
      <c r="E49" s="15"/>
      <c r="F49" s="15"/>
      <c r="G49" s="15"/>
      <c r="H49" s="17"/>
      <c r="I49" s="15"/>
      <c r="J49" s="15"/>
    </row>
    <row r="50" spans="1:10" ht="20.25">
      <c r="B50" s="15"/>
      <c r="C50" s="15"/>
      <c r="D50" s="17"/>
      <c r="E50" s="15"/>
      <c r="F50" s="15"/>
      <c r="G50" s="15"/>
      <c r="H50" s="17"/>
      <c r="I50" s="15"/>
      <c r="J50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6:C46"/>
    <mergeCell ref="E6:E7"/>
    <mergeCell ref="F6:F7"/>
    <mergeCell ref="G6:G7"/>
    <mergeCell ref="H6:H7"/>
  </mergeCells>
  <pageMargins left="0.19685039370078741" right="0.19685039370078741" top="0.19685039370078741" bottom="0" header="0" footer="0"/>
  <pageSetup paperSize="9" scale="53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0"/>
  <sheetViews>
    <sheetView topLeftCell="C1" workbookViewId="0">
      <selection activeCell="C1" sqref="A1:XFD1048576"/>
    </sheetView>
  </sheetViews>
  <sheetFormatPr defaultRowHeight="1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10" width="14" customWidth="1"/>
    <col min="11" max="11" width="16.5703125" customWidth="1"/>
    <col min="12" max="12" width="16.42578125" customWidth="1"/>
  </cols>
  <sheetData>
    <row r="1" spans="1:12" ht="2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2" ht="2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ht="20.25">
      <c r="A3" s="98" t="s">
        <v>97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>
      <c r="A5" s="90" t="s">
        <v>3</v>
      </c>
      <c r="B5" s="100" t="s">
        <v>4</v>
      </c>
      <c r="C5" s="101"/>
      <c r="D5" s="101"/>
      <c r="E5" s="102" t="s">
        <v>47</v>
      </c>
      <c r="F5" s="103"/>
      <c r="G5" s="103"/>
      <c r="H5" s="103"/>
      <c r="I5" s="103"/>
      <c r="J5" s="104"/>
      <c r="K5" s="93" t="s">
        <v>51</v>
      </c>
      <c r="L5" s="93"/>
    </row>
    <row r="6" spans="1:12" ht="22.5" customHeight="1">
      <c r="A6" s="99"/>
      <c r="B6" s="105" t="s">
        <v>5</v>
      </c>
      <c r="C6" s="90" t="s">
        <v>6</v>
      </c>
      <c r="D6" s="90" t="s">
        <v>7</v>
      </c>
      <c r="E6" s="105" t="s">
        <v>8</v>
      </c>
      <c r="F6" s="107" t="s">
        <v>87</v>
      </c>
      <c r="G6" s="90" t="s">
        <v>6</v>
      </c>
      <c r="H6" s="90" t="s">
        <v>7</v>
      </c>
      <c r="I6" s="92" t="s">
        <v>95</v>
      </c>
      <c r="J6" s="93" t="s">
        <v>9</v>
      </c>
      <c r="K6" s="93"/>
      <c r="L6" s="93"/>
    </row>
    <row r="7" spans="1:12" ht="20.25">
      <c r="A7" s="91"/>
      <c r="B7" s="106"/>
      <c r="C7" s="91"/>
      <c r="D7" s="91"/>
      <c r="E7" s="106"/>
      <c r="F7" s="108"/>
      <c r="G7" s="91"/>
      <c r="H7" s="91"/>
      <c r="I7" s="92"/>
      <c r="J7" s="93"/>
      <c r="K7" s="71" t="s">
        <v>10</v>
      </c>
      <c r="L7" s="71" t="s">
        <v>11</v>
      </c>
    </row>
    <row r="8" spans="1:12" ht="20.25">
      <c r="A8" s="32" t="s">
        <v>12</v>
      </c>
      <c r="B8" s="36">
        <v>166868</v>
      </c>
      <c r="C8" s="40">
        <v>115962.6</v>
      </c>
      <c r="D8" s="30">
        <f>C8/B8*100</f>
        <v>69.493611717045809</v>
      </c>
      <c r="E8" s="26">
        <v>187313</v>
      </c>
      <c r="F8" s="26">
        <v>128780</v>
      </c>
      <c r="G8" s="27">
        <v>125812.9</v>
      </c>
      <c r="H8" s="29">
        <f>G8/F8*100</f>
        <v>97.695993166640775</v>
      </c>
      <c r="I8" s="26">
        <v>6733.33</v>
      </c>
      <c r="J8" s="27">
        <v>3030</v>
      </c>
      <c r="K8" s="31">
        <f>G8-C8</f>
        <v>9850.2999999999884</v>
      </c>
      <c r="L8" s="28"/>
    </row>
    <row r="9" spans="1:12" ht="40.5" customHeight="1">
      <c r="A9" s="4" t="s">
        <v>13</v>
      </c>
      <c r="B9" s="35">
        <v>361254.7</v>
      </c>
      <c r="C9" s="41">
        <v>263766.40000000002</v>
      </c>
      <c r="D9" s="30">
        <f>C9/B9*100</f>
        <v>73.013970475678249</v>
      </c>
      <c r="E9" s="37">
        <f>E10+E11+E12+E13+E14+E15+E16+E17+E18+E19+E20+E21+E22+E23+E24+E25+E26+E27+E28+E29+E30+E31+E32+E33+E34+E35+E36+E37+E38+E39+E40+E41+E42</f>
        <v>391490.69999999995</v>
      </c>
      <c r="F9" s="37">
        <f t="shared" ref="F9:G9" si="0">F10+F11+F12+F13+F14+F15+F16+F17+F18+F19+F20+F21+F22+F23+F24+F25+F26+F27+F28+F29+F30+F31+F32+F33+F34+F35+F36+F37+F38+F39+F40+F41+F42</f>
        <v>336570.80000000005</v>
      </c>
      <c r="G9" s="37">
        <f t="shared" si="0"/>
        <v>306911.80000000005</v>
      </c>
      <c r="H9" s="29">
        <f t="shared" ref="H9:H43" si="1">G9/F9*100</f>
        <v>91.187886768549149</v>
      </c>
      <c r="I9" s="37">
        <f t="shared" ref="I9:J9" si="2">I10+I11+I12+I13+I14+I15+I16+I17+I18+I19+I20+I21+I22+I23+I24+I25+I26+I27+I28+I29+I30+I31+I32+I33+I34+I35+I36+I37+I38+I39+I40+I41+I42</f>
        <v>12938.899999999998</v>
      </c>
      <c r="J9" s="37">
        <f t="shared" si="2"/>
        <v>0</v>
      </c>
      <c r="K9" s="31">
        <f>G9-C9</f>
        <v>43145.400000000023</v>
      </c>
      <c r="L9" s="31"/>
    </row>
    <row r="10" spans="1:12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53210</v>
      </c>
      <c r="H10" s="29">
        <f t="shared" si="1"/>
        <v>76.189521613997911</v>
      </c>
      <c r="I10" s="7">
        <v>4157</v>
      </c>
      <c r="J10" s="7"/>
      <c r="K10" s="7"/>
      <c r="L10" s="7"/>
    </row>
    <row r="11" spans="1:12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13066.5</v>
      </c>
      <c r="H11" s="29">
        <f t="shared" si="1"/>
        <v>71.129559063690792</v>
      </c>
      <c r="I11" s="7">
        <v>1912.5</v>
      </c>
      <c r="J11" s="7"/>
      <c r="K11" s="7"/>
      <c r="L11" s="7"/>
    </row>
    <row r="12" spans="1:12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/>
      <c r="J12" s="7"/>
      <c r="K12" s="7"/>
      <c r="L12" s="7"/>
    </row>
    <row r="13" spans="1:12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/>
      <c r="J13" s="7"/>
      <c r="K13" s="7"/>
      <c r="L13" s="7"/>
    </row>
    <row r="14" spans="1:12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/>
      <c r="J14" s="7"/>
      <c r="K14" s="7"/>
      <c r="L14" s="7"/>
    </row>
    <row r="15" spans="1:12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2" ht="20.25">
      <c r="A16" s="21" t="s">
        <v>20</v>
      </c>
      <c r="B16" s="5"/>
      <c r="C16" s="6"/>
      <c r="D16" s="20"/>
      <c r="E16" s="38">
        <v>145334.39999999999</v>
      </c>
      <c r="F16" s="13">
        <v>132843.20000000001</v>
      </c>
      <c r="G16" s="65">
        <v>132843.20000000001</v>
      </c>
      <c r="H16" s="29">
        <f t="shared" si="1"/>
        <v>100</v>
      </c>
      <c r="I16" s="7">
        <v>3083.9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>
        <v>939.4</v>
      </c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8467.2000000000007</v>
      </c>
      <c r="F34" s="13">
        <v>8467.2000000000007</v>
      </c>
      <c r="G34" s="65">
        <v>8467.2000000000007</v>
      </c>
      <c r="H34" s="29">
        <f t="shared" si="1"/>
        <v>100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>
      <c r="A38" s="11" t="s">
        <v>93</v>
      </c>
      <c r="B38" s="9"/>
      <c r="C38" s="9"/>
      <c r="D38" s="12"/>
      <c r="E38" s="7">
        <v>39786</v>
      </c>
      <c r="F38" s="13">
        <v>39786</v>
      </c>
      <c r="G38" s="13">
        <v>39786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>
        <v>826.8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>
        <v>2019.3</v>
      </c>
      <c r="J42" s="7"/>
      <c r="K42" s="7"/>
      <c r="L42" s="13"/>
    </row>
    <row r="43" spans="1:12" ht="20.25">
      <c r="A43" s="19" t="s">
        <v>43</v>
      </c>
      <c r="B43" s="5">
        <f>B8+B9</f>
        <v>528122.69999999995</v>
      </c>
      <c r="C43" s="5">
        <f>C8+C9</f>
        <v>379729</v>
      </c>
      <c r="D43" s="14">
        <v>104.72529463682079</v>
      </c>
      <c r="E43" s="5">
        <f t="shared" ref="E43:L43" si="3">E8+E9</f>
        <v>578803.69999999995</v>
      </c>
      <c r="F43" s="5">
        <f t="shared" si="3"/>
        <v>465350.80000000005</v>
      </c>
      <c r="G43" s="5">
        <f t="shared" si="3"/>
        <v>432724.70000000007</v>
      </c>
      <c r="H43" s="34">
        <f t="shared" si="1"/>
        <v>92.988923624929839</v>
      </c>
      <c r="I43" s="5">
        <f t="shared" si="3"/>
        <v>19672.229999999996</v>
      </c>
      <c r="J43" s="5">
        <f t="shared" si="3"/>
        <v>3030</v>
      </c>
      <c r="K43" s="5">
        <f t="shared" si="3"/>
        <v>52995.700000000012</v>
      </c>
      <c r="L43" s="5">
        <f t="shared" si="3"/>
        <v>0</v>
      </c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5"/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3"/>
    </row>
    <row r="46" spans="1:12" ht="20.25">
      <c r="A46" s="94" t="s">
        <v>44</v>
      </c>
      <c r="B46" s="94"/>
      <c r="C46" s="94"/>
      <c r="D46" s="2" t="s">
        <v>2</v>
      </c>
      <c r="E46" s="2" t="s">
        <v>45</v>
      </c>
      <c r="F46" s="2"/>
      <c r="G46" s="1"/>
      <c r="H46" s="1"/>
      <c r="I46" s="2" t="s">
        <v>46</v>
      </c>
      <c r="J46" s="1"/>
    </row>
    <row r="49" spans="1:10" ht="20.25">
      <c r="A49" s="16"/>
      <c r="B49" s="15"/>
      <c r="C49" s="15"/>
      <c r="D49" s="17"/>
      <c r="E49" s="15"/>
      <c r="F49" s="15"/>
      <c r="G49" s="15"/>
      <c r="H49" s="17"/>
      <c r="I49" s="15"/>
      <c r="J49" s="15"/>
    </row>
    <row r="50" spans="1:10" ht="20.25">
      <c r="B50" s="15"/>
      <c r="C50" s="15"/>
      <c r="D50" s="17"/>
      <c r="E50" s="15"/>
      <c r="F50" s="15"/>
      <c r="G50" s="15"/>
      <c r="H50" s="17"/>
      <c r="I50" s="15"/>
      <c r="J50" s="15"/>
    </row>
  </sheetData>
  <mergeCells count="17">
    <mergeCell ref="A46:C46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6"/>
  <sheetViews>
    <sheetView topLeftCell="A16" workbookViewId="0">
      <selection activeCell="C46" sqref="C4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2" ht="2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2" ht="2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ht="20.25">
      <c r="A3" s="98" t="s">
        <v>53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>
      <c r="A5" s="90" t="s">
        <v>3</v>
      </c>
      <c r="B5" s="100" t="s">
        <v>4</v>
      </c>
      <c r="C5" s="101"/>
      <c r="D5" s="101"/>
      <c r="E5" s="102" t="s">
        <v>47</v>
      </c>
      <c r="F5" s="103"/>
      <c r="G5" s="103"/>
      <c r="H5" s="103"/>
      <c r="I5" s="103"/>
      <c r="J5" s="104"/>
      <c r="K5" s="93" t="s">
        <v>51</v>
      </c>
      <c r="L5" s="93"/>
    </row>
    <row r="6" spans="1:12" ht="22.5" customHeight="1">
      <c r="A6" s="99"/>
      <c r="B6" s="105" t="s">
        <v>5</v>
      </c>
      <c r="C6" s="90" t="s">
        <v>6</v>
      </c>
      <c r="D6" s="90" t="s">
        <v>7</v>
      </c>
      <c r="E6" s="105" t="s">
        <v>8</v>
      </c>
      <c r="F6" s="95" t="s">
        <v>49</v>
      </c>
      <c r="G6" s="90" t="s">
        <v>6</v>
      </c>
      <c r="H6" s="90" t="s">
        <v>7</v>
      </c>
      <c r="I6" s="92" t="s">
        <v>54</v>
      </c>
      <c r="J6" s="93" t="s">
        <v>9</v>
      </c>
      <c r="K6" s="93"/>
      <c r="L6" s="93"/>
    </row>
    <row r="7" spans="1:12" ht="20.25">
      <c r="A7" s="91"/>
      <c r="B7" s="106"/>
      <c r="C7" s="91"/>
      <c r="D7" s="91"/>
      <c r="E7" s="106"/>
      <c r="F7" s="96"/>
      <c r="G7" s="91"/>
      <c r="H7" s="91"/>
      <c r="I7" s="92"/>
      <c r="J7" s="93"/>
      <c r="K7" s="42" t="s">
        <v>10</v>
      </c>
      <c r="L7" s="42" t="s">
        <v>11</v>
      </c>
    </row>
    <row r="8" spans="1:12" ht="20.25">
      <c r="A8" s="32" t="s">
        <v>12</v>
      </c>
      <c r="B8" s="36">
        <v>166868</v>
      </c>
      <c r="C8" s="40">
        <v>11111.3</v>
      </c>
      <c r="D8" s="30">
        <f>C8/B8*100</f>
        <v>6.6587362466140902</v>
      </c>
      <c r="E8" s="26">
        <v>187313</v>
      </c>
      <c r="F8" s="26">
        <v>35849</v>
      </c>
      <c r="G8" s="27">
        <v>13215.7</v>
      </c>
      <c r="H8" s="29">
        <f>G8/F8*100</f>
        <v>36.864905576166699</v>
      </c>
      <c r="I8" s="26">
        <v>2775.9</v>
      </c>
      <c r="J8" s="27">
        <v>2775.9</v>
      </c>
      <c r="K8" s="31">
        <f>G8-C8</f>
        <v>2104.4000000000015</v>
      </c>
      <c r="L8" s="28"/>
    </row>
    <row r="9" spans="1:12" ht="40.5" customHeight="1">
      <c r="A9" s="4" t="s">
        <v>13</v>
      </c>
      <c r="B9" s="35">
        <v>274220.5</v>
      </c>
      <c r="C9" s="41">
        <v>41535.800000000003</v>
      </c>
      <c r="D9" s="30">
        <f>C9/B9*100</f>
        <v>15.14686174082536</v>
      </c>
      <c r="E9" s="37">
        <f>E10+E11+E12+E13+E14+E15+E16+E17+E18+E19+E20+E21+E22+E23+E24+E25+E26+E27+E28+E29+E30+E31+E32+E33+E34+E35+E36+E37+E38</f>
        <v>325553.7</v>
      </c>
      <c r="F9" s="37">
        <f t="shared" ref="F9:G9" si="0">F10+F11+F12+F13+F14+F15+F16+F17+F18+F19+F20+F21+F22+F23+F24+F25+F26+F27+F28+F29+F30+F31+F32+F33+F34+F35+F36+F37+F38</f>
        <v>71930.999999999985</v>
      </c>
      <c r="G9" s="37">
        <f t="shared" si="0"/>
        <v>65727.200000000012</v>
      </c>
      <c r="H9" s="29">
        <f t="shared" ref="H9:H38" si="1">G9/F9*100</f>
        <v>91.375345817519602</v>
      </c>
      <c r="I9" s="37">
        <f t="shared" ref="I9" si="2">I10+I11+I12+I13+I14+I15+I16+I17+I18+I19+I20+I21+I22+I23+I24+I25+I26+I27+I28+I29+I30+I31+I32+I33+I34+I35+I36+I37+I38</f>
        <v>37652.199999999997</v>
      </c>
      <c r="J9" s="37">
        <f t="shared" ref="J9" si="3">J10+J11+J12+J13+J14+J15+J16+J17+J18+J19+J20+J21+J22+J23+J24+J25+J26+J27+J28+J29+J30+J31+J32+J33+J34+J35+J36+J37+J38</f>
        <v>37652.199999999997</v>
      </c>
      <c r="K9" s="31">
        <f>G9-C9</f>
        <v>24191.400000000009</v>
      </c>
      <c r="L9" s="5"/>
    </row>
    <row r="10" spans="1:12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13302.6</v>
      </c>
      <c r="H10" s="29">
        <f t="shared" si="1"/>
        <v>66.666332564899264</v>
      </c>
      <c r="I10" s="7">
        <v>6651.3</v>
      </c>
      <c r="J10" s="7">
        <v>6651.3</v>
      </c>
      <c r="K10" s="7"/>
      <c r="L10" s="7"/>
    </row>
    <row r="11" spans="1:12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3499.4</v>
      </c>
      <c r="H11" s="29">
        <f t="shared" si="1"/>
        <v>66.66793674985712</v>
      </c>
      <c r="I11" s="7">
        <v>1749.7</v>
      </c>
      <c r="J11" s="7">
        <v>1749.7</v>
      </c>
      <c r="K11" s="7"/>
      <c r="L11" s="7"/>
    </row>
    <row r="12" spans="1:12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8616</v>
      </c>
      <c r="H12" s="29">
        <f t="shared" si="1"/>
        <v>66.666666666666657</v>
      </c>
      <c r="I12" s="7">
        <v>4308</v>
      </c>
      <c r="J12" s="7">
        <v>4308</v>
      </c>
      <c r="K12" s="7"/>
      <c r="L12" s="7"/>
    </row>
    <row r="13" spans="1:12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547.6</v>
      </c>
      <c r="H13" s="29">
        <f t="shared" si="1"/>
        <v>66.658551430310411</v>
      </c>
      <c r="I13" s="7">
        <v>273.8</v>
      </c>
      <c r="J13" s="7">
        <v>273.8</v>
      </c>
      <c r="K13" s="7"/>
      <c r="L13" s="7"/>
    </row>
    <row r="14" spans="1:12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4.6999999999999993</v>
      </c>
      <c r="H14" s="29">
        <f t="shared" si="1"/>
        <v>63.513513513513495</v>
      </c>
      <c r="I14" s="7">
        <v>2.2999999999999998</v>
      </c>
      <c r="J14" s="7">
        <v>2.2999999999999998</v>
      </c>
      <c r="K14" s="7"/>
      <c r="L14" s="7"/>
    </row>
    <row r="15" spans="1:12" ht="20.25">
      <c r="A15" s="21" t="s">
        <v>19</v>
      </c>
      <c r="B15" s="5"/>
      <c r="C15" s="6"/>
      <c r="D15" s="20"/>
      <c r="E15" s="38">
        <v>90.2</v>
      </c>
      <c r="F15" s="13"/>
      <c r="G15" s="13">
        <v>0</v>
      </c>
      <c r="H15" s="29"/>
      <c r="I15" s="7"/>
      <c r="J15" s="7"/>
      <c r="K15" s="7"/>
      <c r="L15" s="7"/>
    </row>
    <row r="16" spans="1:12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36333.600000000006</v>
      </c>
      <c r="H16" s="29">
        <f t="shared" si="1"/>
        <v>124.99948395087215</v>
      </c>
      <c r="I16" s="7">
        <v>24222.400000000001</v>
      </c>
      <c r="J16" s="7">
        <v>24222.400000000001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63.8</v>
      </c>
      <c r="H17" s="29">
        <f t="shared" si="1"/>
        <v>66.458333333333329</v>
      </c>
      <c r="I17" s="7">
        <v>31.9</v>
      </c>
      <c r="J17" s="7">
        <v>31.9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31</v>
      </c>
      <c r="H18" s="29">
        <f t="shared" si="1"/>
        <v>66.666666666666657</v>
      </c>
      <c r="I18" s="7">
        <v>15.5</v>
      </c>
      <c r="J18" s="7">
        <v>15.5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13">
        <v>0</v>
      </c>
      <c r="H19" s="29">
        <f t="shared" si="1"/>
        <v>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13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75.400000000000006</v>
      </c>
      <c r="H21" s="29">
        <f t="shared" si="1"/>
        <v>66.725663716814168</v>
      </c>
      <c r="I21" s="7">
        <v>37.700000000000003</v>
      </c>
      <c r="J21" s="7">
        <v>37.700000000000003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4.8</v>
      </c>
      <c r="H22" s="29">
        <f t="shared" si="1"/>
        <v>65.753424657534239</v>
      </c>
      <c r="I22" s="7">
        <v>2.4</v>
      </c>
      <c r="J22" s="7">
        <v>2.4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13">
        <v>0</v>
      </c>
      <c r="H24" s="29"/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hidden="1">
      <c r="A26" s="11" t="s">
        <v>30</v>
      </c>
      <c r="B26" s="9"/>
      <c r="C26" s="9"/>
      <c r="D26" s="12"/>
      <c r="E26" s="38"/>
      <c r="F26" s="13"/>
      <c r="G26" s="13">
        <v>0</v>
      </c>
      <c r="H26" s="29" t="e">
        <f t="shared" si="1"/>
        <v>#DIV/0!</v>
      </c>
      <c r="I26" s="7"/>
      <c r="J26" s="7"/>
      <c r="K26" s="7"/>
      <c r="L26" s="7"/>
    </row>
    <row r="27" spans="1:12" ht="20.25" hidden="1">
      <c r="A27" s="11" t="s">
        <v>31</v>
      </c>
      <c r="B27" s="9"/>
      <c r="C27" s="9"/>
      <c r="D27" s="12"/>
      <c r="E27" s="38"/>
      <c r="F27" s="13"/>
      <c r="G27" s="13">
        <v>0</v>
      </c>
      <c r="H27" s="29" t="e">
        <f t="shared" si="1"/>
        <v>#DIV/0!</v>
      </c>
      <c r="I27" s="7"/>
      <c r="J27" s="7"/>
      <c r="K27" s="7"/>
      <c r="L27" s="7"/>
    </row>
    <row r="28" spans="1:12" ht="20.25">
      <c r="A28" s="11" t="s">
        <v>32</v>
      </c>
      <c r="B28" s="9"/>
      <c r="C28" s="9"/>
      <c r="D28" s="12"/>
      <c r="E28" s="38">
        <v>324.7</v>
      </c>
      <c r="F28" s="13">
        <v>324.7</v>
      </c>
      <c r="G28" s="13">
        <v>649.4</v>
      </c>
      <c r="H28" s="29">
        <f t="shared" si="1"/>
        <v>200</v>
      </c>
      <c r="I28" s="7">
        <v>324.7</v>
      </c>
      <c r="J28" s="7">
        <v>324.7</v>
      </c>
      <c r="K28" s="7"/>
      <c r="L28" s="7"/>
    </row>
    <row r="29" spans="1:12" ht="20.25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65</v>
      </c>
      <c r="H29" s="29">
        <f t="shared" si="1"/>
        <v>66.735112936344962</v>
      </c>
      <c r="I29" s="7">
        <v>32.5</v>
      </c>
      <c r="J29" s="7">
        <v>32.5</v>
      </c>
      <c r="K29" s="7"/>
      <c r="L29" s="7"/>
    </row>
    <row r="30" spans="1:12" ht="20.25" hidden="1">
      <c r="A30" s="11" t="s">
        <v>34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35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36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37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38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39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50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20.25" hidden="1">
      <c r="A37" s="11" t="s">
        <v>41</v>
      </c>
      <c r="B37" s="9"/>
      <c r="C37" s="9"/>
      <c r="D37" s="12"/>
      <c r="E37" s="7"/>
      <c r="F37" s="13"/>
      <c r="G37" s="13">
        <v>0</v>
      </c>
      <c r="H37" s="29"/>
      <c r="I37" s="7"/>
      <c r="J37" s="7"/>
      <c r="K37" s="7"/>
      <c r="L37" s="7"/>
    </row>
    <row r="38" spans="1:12" ht="40.5">
      <c r="A38" s="11" t="s">
        <v>42</v>
      </c>
      <c r="B38" s="9"/>
      <c r="C38" s="9"/>
      <c r="D38" s="12"/>
      <c r="E38" s="7">
        <v>2539</v>
      </c>
      <c r="F38" s="13">
        <v>507.8</v>
      </c>
      <c r="G38" s="13">
        <v>0</v>
      </c>
      <c r="H38" s="29">
        <f t="shared" si="1"/>
        <v>0</v>
      </c>
      <c r="I38" s="7"/>
      <c r="J38" s="13"/>
      <c r="K38" s="7"/>
      <c r="L38" s="13"/>
    </row>
    <row r="39" spans="1:12" ht="20.25">
      <c r="A39" s="19" t="s">
        <v>43</v>
      </c>
      <c r="B39" s="5">
        <f>B8+B9</f>
        <v>441088.5</v>
      </c>
      <c r="C39" s="5">
        <f>C8+C9</f>
        <v>52647.100000000006</v>
      </c>
      <c r="D39" s="14">
        <v>104.72529463682079</v>
      </c>
      <c r="E39" s="5">
        <f t="shared" ref="E39:L39" si="4">E8+E9</f>
        <v>512866.7</v>
      </c>
      <c r="F39" s="5">
        <f t="shared" si="4"/>
        <v>107779.99999999999</v>
      </c>
      <c r="G39" s="5">
        <f t="shared" si="4"/>
        <v>78942.900000000009</v>
      </c>
      <c r="H39" s="34">
        <v>105.58205212128213</v>
      </c>
      <c r="I39" s="5">
        <f t="shared" si="4"/>
        <v>40428.1</v>
      </c>
      <c r="J39" s="5">
        <f t="shared" si="4"/>
        <v>40428.1</v>
      </c>
      <c r="K39" s="5">
        <f t="shared" si="4"/>
        <v>26295.80000000001</v>
      </c>
      <c r="L39" s="5">
        <f t="shared" si="4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94" t="s">
        <v>44</v>
      </c>
      <c r="B42" s="94"/>
      <c r="C42" s="94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.19685039370078741" top="0" bottom="0" header="0" footer="0"/>
  <pageSetup paperSize="9" scale="63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workbookViewId="0">
      <selection activeCell="K16" sqref="K16"/>
    </sheetView>
  </sheetViews>
  <sheetFormatPr defaultRowHeight="1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10" width="14" customWidth="1"/>
    <col min="11" max="11" width="16.5703125" customWidth="1"/>
    <col min="12" max="12" width="16.42578125" customWidth="1"/>
  </cols>
  <sheetData>
    <row r="1" spans="1:13" ht="2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3" ht="2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3" ht="20.25">
      <c r="A3" s="98" t="s">
        <v>98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0" t="s">
        <v>3</v>
      </c>
      <c r="B5" s="100" t="s">
        <v>4</v>
      </c>
      <c r="C5" s="101"/>
      <c r="D5" s="101"/>
      <c r="E5" s="102" t="s">
        <v>47</v>
      </c>
      <c r="F5" s="103"/>
      <c r="G5" s="103"/>
      <c r="H5" s="103"/>
      <c r="I5" s="103"/>
      <c r="J5" s="104"/>
      <c r="K5" s="93" t="s">
        <v>51</v>
      </c>
      <c r="L5" s="93"/>
    </row>
    <row r="6" spans="1:13" ht="22.5" customHeight="1">
      <c r="A6" s="99"/>
      <c r="B6" s="105" t="s">
        <v>5</v>
      </c>
      <c r="C6" s="90" t="s">
        <v>6</v>
      </c>
      <c r="D6" s="90" t="s">
        <v>7</v>
      </c>
      <c r="E6" s="105" t="s">
        <v>8</v>
      </c>
      <c r="F6" s="107" t="s">
        <v>87</v>
      </c>
      <c r="G6" s="90" t="s">
        <v>6</v>
      </c>
      <c r="H6" s="90" t="s">
        <v>7</v>
      </c>
      <c r="I6" s="92" t="s">
        <v>95</v>
      </c>
      <c r="J6" s="93" t="s">
        <v>9</v>
      </c>
      <c r="K6" s="93"/>
      <c r="L6" s="93"/>
    </row>
    <row r="7" spans="1:13" ht="20.25">
      <c r="A7" s="91"/>
      <c r="B7" s="106"/>
      <c r="C7" s="91"/>
      <c r="D7" s="91"/>
      <c r="E7" s="106"/>
      <c r="F7" s="108"/>
      <c r="G7" s="91"/>
      <c r="H7" s="91"/>
      <c r="I7" s="92"/>
      <c r="J7" s="93"/>
      <c r="K7" s="72" t="s">
        <v>10</v>
      </c>
      <c r="L7" s="72" t="s">
        <v>11</v>
      </c>
    </row>
    <row r="8" spans="1:13" ht="20.25">
      <c r="A8" s="32" t="s">
        <v>12</v>
      </c>
      <c r="B8" s="36">
        <v>166868</v>
      </c>
      <c r="C8" s="40">
        <v>118216.7</v>
      </c>
      <c r="D8" s="30">
        <f>C8/B8*100</f>
        <v>70.844439916580768</v>
      </c>
      <c r="E8" s="26">
        <v>187313</v>
      </c>
      <c r="F8" s="26">
        <v>128780</v>
      </c>
      <c r="G8" s="27">
        <v>129806.7</v>
      </c>
      <c r="H8" s="29">
        <f>G8/F8*100</f>
        <v>100.79725112595123</v>
      </c>
      <c r="I8" s="26">
        <v>10727.1</v>
      </c>
      <c r="J8" s="27">
        <v>3993.8</v>
      </c>
      <c r="K8" s="31">
        <f>G8-C8</f>
        <v>11590</v>
      </c>
      <c r="L8" s="28"/>
    </row>
    <row r="9" spans="1:13" ht="40.5" customHeight="1">
      <c r="A9" s="4" t="s">
        <v>13</v>
      </c>
      <c r="B9" s="35">
        <v>361254.7</v>
      </c>
      <c r="C9" s="41">
        <v>263869.39999999997</v>
      </c>
      <c r="D9" s="30">
        <f>C9/B9*100</f>
        <v>73.042482215456289</v>
      </c>
      <c r="E9" s="37">
        <f>E10+E11+E12+E13+E14+E15+E16+E17+E18+E19+E20+E21+E22+E23+E24+E25+E26+E27+E28+E29+E30+E31+E32+E33+E34+E35+E36+E37+E38+E39+E40+E41+E42+E43</f>
        <v>399937.29999999993</v>
      </c>
      <c r="F9" s="37">
        <f t="shared" ref="F9:G9" si="0">F10+F11+F12+F13+F14+F15+F16+F17+F18+F19+F20+F21+F22+F23+F24+F25+F26+F27+F28+F29+F30+F31+F32+F33+F34+F35+F36+F37+F38+F39+F40+F41+F42+F43</f>
        <v>350653.5</v>
      </c>
      <c r="G9" s="37">
        <f t="shared" si="0"/>
        <v>335577</v>
      </c>
      <c r="H9" s="29">
        <f t="shared" ref="H9:H44" si="1">G9/F9*100</f>
        <v>95.700456433487759</v>
      </c>
      <c r="I9" s="37">
        <f t="shared" ref="I9" si="2">I10+I11+I12+I13+I14+I15+I16+I17+I18+I19+I20+I21+I22+I23+I24+I25+I26+I27+I28+I29+I30+I31+I32+I33+I34+I35+I36+I37+I38+I39+I40+I41+I42+I43</f>
        <v>28643.600000000002</v>
      </c>
      <c r="J9" s="37">
        <f t="shared" ref="J9" si="3">J10+J11+J12+J13+J14+J15+J16+J17+J18+J19+J20+J21+J22+J23+J24+J25+J26+J27+J28+J29+J30+J31+J32+J33+J34+J35+J36+J37+J38+J39+J40+J41+J42+J43</f>
        <v>11450.4</v>
      </c>
      <c r="K9" s="31">
        <f>G9-C9</f>
        <v>71707.600000000035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61524</v>
      </c>
      <c r="H10" s="29">
        <f t="shared" si="1"/>
        <v>88.094044874640247</v>
      </c>
      <c r="I10" s="7">
        <v>8314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16184</v>
      </c>
      <c r="H11" s="29">
        <f t="shared" si="1"/>
        <v>88.100163309744147</v>
      </c>
      <c r="I11" s="7">
        <v>2187</v>
      </c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39288</v>
      </c>
      <c r="H12" s="29">
        <f t="shared" si="1"/>
        <v>95.995308720404623</v>
      </c>
      <c r="I12" s="7">
        <v>1638</v>
      </c>
      <c r="J12" s="7">
        <v>1638</v>
      </c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2541.6</v>
      </c>
      <c r="H13" s="29">
        <f t="shared" si="1"/>
        <v>94.623976172747575</v>
      </c>
      <c r="I13" s="7">
        <v>219.1</v>
      </c>
      <c r="J13" s="7">
        <v>219.1</v>
      </c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22</v>
      </c>
      <c r="H14" s="29">
        <f t="shared" si="1"/>
        <v>84.615384615384613</v>
      </c>
      <c r="I14" s="7">
        <v>3</v>
      </c>
      <c r="J14" s="7">
        <v>3</v>
      </c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138479.29999999999</v>
      </c>
      <c r="G16" s="65">
        <v>138479.29999999999</v>
      </c>
      <c r="H16" s="29">
        <f t="shared" si="1"/>
        <v>100</v>
      </c>
      <c r="I16" s="7">
        <v>5813.4</v>
      </c>
      <c r="J16" s="7">
        <v>2906.7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295</v>
      </c>
      <c r="H17" s="29">
        <f t="shared" si="1"/>
        <v>88.059701492537314</v>
      </c>
      <c r="I17" s="7">
        <v>39.9</v>
      </c>
      <c r="J17" s="7">
        <v>39.9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143.5</v>
      </c>
      <c r="H18" s="29">
        <f t="shared" si="1"/>
        <v>88.036809815950917</v>
      </c>
      <c r="I18" s="7">
        <v>19.399999999999999</v>
      </c>
      <c r="J18" s="7">
        <v>19.399999999999999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301.5</v>
      </c>
      <c r="H21" s="29">
        <f t="shared" si="1"/>
        <v>88.67647058823529</v>
      </c>
      <c r="I21" s="7">
        <v>37.700000000000003</v>
      </c>
      <c r="J21" s="7">
        <v>37.700000000000003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22.4</v>
      </c>
      <c r="H22" s="29">
        <f t="shared" si="1"/>
        <v>86.153846153846146</v>
      </c>
      <c r="I22" s="7">
        <v>3</v>
      </c>
      <c r="J22" s="7">
        <v>3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986.1</v>
      </c>
      <c r="F26" s="13">
        <v>986.1</v>
      </c>
      <c r="G26" s="65">
        <v>986.1</v>
      </c>
      <c r="H26" s="29">
        <f t="shared" si="1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259.7</v>
      </c>
      <c r="H28" s="29">
        <f t="shared" si="1"/>
        <v>88.938356164383563</v>
      </c>
      <c r="I28" s="7">
        <v>32.5</v>
      </c>
      <c r="J28" s="7">
        <v>32.5</v>
      </c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>
        <v>939.4</v>
      </c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1"/>
        <v>100</v>
      </c>
      <c r="I34" s="7">
        <v>4472.5</v>
      </c>
      <c r="J34" s="7">
        <v>4472.5</v>
      </c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>
      <c r="A38" s="11" t="s">
        <v>93</v>
      </c>
      <c r="B38" s="9"/>
      <c r="C38" s="9"/>
      <c r="D38" s="12"/>
      <c r="E38" s="7">
        <v>40122.5</v>
      </c>
      <c r="F38" s="13">
        <v>40122.5</v>
      </c>
      <c r="G38" s="13">
        <v>40122.5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1653.6</v>
      </c>
      <c r="F39" s="13">
        <v>1653.6</v>
      </c>
      <c r="G39" s="13">
        <v>1653.6</v>
      </c>
      <c r="H39" s="29">
        <f t="shared" si="1"/>
        <v>100</v>
      </c>
      <c r="I39" s="7">
        <v>826.8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>
        <v>2019.3</v>
      </c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1"/>
        <v>100</v>
      </c>
      <c r="I43" s="7">
        <v>2078.6</v>
      </c>
      <c r="J43" s="7">
        <v>2078.6</v>
      </c>
      <c r="K43" s="7"/>
      <c r="L43" s="13"/>
    </row>
    <row r="44" spans="1:12" ht="20.25">
      <c r="A44" s="19" t="s">
        <v>43</v>
      </c>
      <c r="B44" s="5">
        <f>B8+B9</f>
        <v>528122.69999999995</v>
      </c>
      <c r="C44" s="5">
        <f>C8+C9</f>
        <v>382086.1</v>
      </c>
      <c r="D44" s="14">
        <v>104.72529463682079</v>
      </c>
      <c r="E44" s="5">
        <f t="shared" ref="E44:L44" si="4">E8+E9</f>
        <v>587250.29999999993</v>
      </c>
      <c r="F44" s="5">
        <f t="shared" si="4"/>
        <v>479433.5</v>
      </c>
      <c r="G44" s="5">
        <f t="shared" si="4"/>
        <v>465383.7</v>
      </c>
      <c r="H44" s="34">
        <f t="shared" si="1"/>
        <v>97.069499732496794</v>
      </c>
      <c r="I44" s="5">
        <f t="shared" si="4"/>
        <v>39370.700000000004</v>
      </c>
      <c r="J44" s="5">
        <f t="shared" si="4"/>
        <v>15444.2</v>
      </c>
      <c r="K44" s="5">
        <f t="shared" si="4"/>
        <v>83297.600000000035</v>
      </c>
      <c r="L44" s="5">
        <f t="shared" si="4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94" t="s">
        <v>44</v>
      </c>
      <c r="B47" s="94"/>
      <c r="C47" s="94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A47:C47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" top="0" bottom="0" header="0" footer="0"/>
  <pageSetup paperSize="9" scale="53" orientation="landscape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opLeftCell="B1" workbookViewId="0">
      <selection activeCell="B1" sqref="A1:XFD1048576"/>
    </sheetView>
  </sheetViews>
  <sheetFormatPr defaultRowHeight="1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10" width="14" customWidth="1"/>
    <col min="11" max="11" width="16.5703125" customWidth="1"/>
    <col min="12" max="12" width="16.42578125" customWidth="1"/>
  </cols>
  <sheetData>
    <row r="1" spans="1:13" ht="2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3" ht="2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3" ht="20.25">
      <c r="A3" s="98" t="s">
        <v>101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0" t="s">
        <v>3</v>
      </c>
      <c r="B5" s="100" t="s">
        <v>4</v>
      </c>
      <c r="C5" s="101"/>
      <c r="D5" s="101"/>
      <c r="E5" s="102" t="s">
        <v>47</v>
      </c>
      <c r="F5" s="103"/>
      <c r="G5" s="103"/>
      <c r="H5" s="103"/>
      <c r="I5" s="103"/>
      <c r="J5" s="104"/>
      <c r="K5" s="93" t="s">
        <v>51</v>
      </c>
      <c r="L5" s="93"/>
    </row>
    <row r="6" spans="1:13" ht="22.5" customHeight="1">
      <c r="A6" s="99"/>
      <c r="B6" s="105" t="s">
        <v>5</v>
      </c>
      <c r="C6" s="90" t="s">
        <v>6</v>
      </c>
      <c r="D6" s="90" t="s">
        <v>7</v>
      </c>
      <c r="E6" s="105" t="s">
        <v>8</v>
      </c>
      <c r="F6" s="107" t="s">
        <v>87</v>
      </c>
      <c r="G6" s="90" t="s">
        <v>6</v>
      </c>
      <c r="H6" s="90" t="s">
        <v>7</v>
      </c>
      <c r="I6" s="92" t="s">
        <v>95</v>
      </c>
      <c r="J6" s="93" t="s">
        <v>9</v>
      </c>
      <c r="K6" s="93"/>
      <c r="L6" s="93"/>
    </row>
    <row r="7" spans="1:13" ht="20.25">
      <c r="A7" s="91"/>
      <c r="B7" s="106"/>
      <c r="C7" s="91"/>
      <c r="D7" s="91"/>
      <c r="E7" s="106"/>
      <c r="F7" s="108"/>
      <c r="G7" s="91"/>
      <c r="H7" s="91"/>
      <c r="I7" s="92"/>
      <c r="J7" s="93"/>
      <c r="K7" s="73" t="s">
        <v>10</v>
      </c>
      <c r="L7" s="73" t="s">
        <v>11</v>
      </c>
    </row>
    <row r="8" spans="1:13" ht="20.25">
      <c r="A8" s="32" t="s">
        <v>12</v>
      </c>
      <c r="B8" s="36">
        <v>166868</v>
      </c>
      <c r="C8" s="40">
        <v>122551.7</v>
      </c>
      <c r="D8" s="30">
        <f>C8/B8*100</f>
        <v>73.442301699546945</v>
      </c>
      <c r="E8" s="26">
        <v>187313</v>
      </c>
      <c r="F8" s="26">
        <v>128780</v>
      </c>
      <c r="G8" s="27">
        <v>131036.7</v>
      </c>
      <c r="H8" s="29">
        <f>G8/F8*100</f>
        <v>101.75236838018327</v>
      </c>
      <c r="I8" s="26">
        <v>11957.1</v>
      </c>
      <c r="J8" s="27">
        <v>1230</v>
      </c>
      <c r="K8" s="31">
        <f>G8-C8</f>
        <v>8485</v>
      </c>
      <c r="L8" s="28"/>
    </row>
    <row r="9" spans="1:13" ht="40.5" customHeight="1">
      <c r="A9" s="4" t="s">
        <v>13</v>
      </c>
      <c r="B9" s="35">
        <v>363608.5</v>
      </c>
      <c r="C9" s="41">
        <v>263869.40000000002</v>
      </c>
      <c r="D9" s="30">
        <f>C9/B9*100</f>
        <v>72.569645649097865</v>
      </c>
      <c r="E9" s="37">
        <f>E10+E11+E12+E13+E14+E15+E16+E17+E18+E19+E20+E21+E22+E23+E24+E25+E26+E27+E28+E29+E30+E31+E32+E33+E34+E35+E36+E37+E38+E39+E40+E41+E42+E43</f>
        <v>399937.29999999993</v>
      </c>
      <c r="F9" s="37">
        <f t="shared" ref="F9:G9" si="0">F10+F11+F12+F13+F14+F15+F16+F17+F18+F19+F20+F21+F22+F23+F24+F25+F26+F27+F28+F29+F30+F31+F32+F33+F34+F35+F36+F37+F38+F39+F40+F41+F42+F43</f>
        <v>350653.5</v>
      </c>
      <c r="G9" s="37">
        <f t="shared" si="0"/>
        <v>335577</v>
      </c>
      <c r="H9" s="29">
        <f t="shared" ref="H9:H44" si="1">G9/F9*100</f>
        <v>95.700456433487759</v>
      </c>
      <c r="I9" s="37">
        <f t="shared" ref="I9:J9" si="2">I10+I11+I12+I13+I14+I15+I16+I17+I18+I19+I20+I21+I22+I23+I24+I25+I26+I27+I28+I29+I30+I31+I32+I33+I34+I35+I36+I37+I38+I39+I40+I41+I42+I43</f>
        <v>28643.600000000002</v>
      </c>
      <c r="J9" s="37">
        <f t="shared" si="2"/>
        <v>0</v>
      </c>
      <c r="K9" s="31">
        <f>G9-C9</f>
        <v>71707.599999999977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61524</v>
      </c>
      <c r="H10" s="29">
        <f t="shared" si="1"/>
        <v>88.094044874640247</v>
      </c>
      <c r="I10" s="7">
        <v>8314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16184</v>
      </c>
      <c r="H11" s="29">
        <f t="shared" si="1"/>
        <v>88.100163309744147</v>
      </c>
      <c r="I11" s="7">
        <v>2187</v>
      </c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39288</v>
      </c>
      <c r="H12" s="29">
        <f t="shared" si="1"/>
        <v>95.995308720404623</v>
      </c>
      <c r="I12" s="7">
        <v>1638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2541.6</v>
      </c>
      <c r="H13" s="29">
        <f t="shared" si="1"/>
        <v>94.623976172747575</v>
      </c>
      <c r="I13" s="7">
        <v>219.1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22</v>
      </c>
      <c r="H14" s="29">
        <f t="shared" si="1"/>
        <v>84.615384615384613</v>
      </c>
      <c r="I14" s="7">
        <v>3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138479.29999999999</v>
      </c>
      <c r="G16" s="65">
        <v>138479.29999999999</v>
      </c>
      <c r="H16" s="29">
        <f t="shared" si="1"/>
        <v>100</v>
      </c>
      <c r="I16" s="7">
        <v>5813.4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295</v>
      </c>
      <c r="H17" s="29">
        <f t="shared" si="1"/>
        <v>88.059701492537314</v>
      </c>
      <c r="I17" s="7">
        <v>39.9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143.5</v>
      </c>
      <c r="H18" s="29">
        <f t="shared" si="1"/>
        <v>88.036809815950917</v>
      </c>
      <c r="I18" s="7">
        <v>19.399999999999999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301.5</v>
      </c>
      <c r="H21" s="29">
        <f t="shared" si="1"/>
        <v>88.67647058823529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22.4</v>
      </c>
      <c r="H22" s="29">
        <f t="shared" si="1"/>
        <v>86.153846153846146</v>
      </c>
      <c r="I22" s="7">
        <v>3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986.1</v>
      </c>
      <c r="F26" s="13">
        <v>986.1</v>
      </c>
      <c r="G26" s="65">
        <v>986.1</v>
      </c>
      <c r="H26" s="29">
        <f t="shared" si="1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259.7</v>
      </c>
      <c r="H28" s="29">
        <f t="shared" si="1"/>
        <v>88.938356164383563</v>
      </c>
      <c r="I28" s="7">
        <v>32.5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>
        <v>939.4</v>
      </c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1"/>
        <v>100</v>
      </c>
      <c r="I34" s="7">
        <v>4472.5</v>
      </c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>
      <c r="A38" s="11" t="s">
        <v>93</v>
      </c>
      <c r="B38" s="9"/>
      <c r="C38" s="9"/>
      <c r="D38" s="12"/>
      <c r="E38" s="7">
        <v>40122.5</v>
      </c>
      <c r="F38" s="13">
        <v>40122.5</v>
      </c>
      <c r="G38" s="13">
        <v>40122.5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1653.6</v>
      </c>
      <c r="F39" s="13">
        <v>1653.6</v>
      </c>
      <c r="G39" s="13">
        <v>1653.6</v>
      </c>
      <c r="H39" s="29">
        <f t="shared" si="1"/>
        <v>100</v>
      </c>
      <c r="I39" s="7">
        <v>826.8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>
        <v>2019.3</v>
      </c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1"/>
        <v>100</v>
      </c>
      <c r="I43" s="7">
        <v>2078.6</v>
      </c>
      <c r="J43" s="7"/>
      <c r="K43" s="7"/>
      <c r="L43" s="13"/>
    </row>
    <row r="44" spans="1:12" ht="20.25">
      <c r="A44" s="19" t="s">
        <v>43</v>
      </c>
      <c r="B44" s="5">
        <f>B8+B9</f>
        <v>530476.5</v>
      </c>
      <c r="C44" s="5">
        <f>C8+C9</f>
        <v>386421.10000000003</v>
      </c>
      <c r="D44" s="14">
        <v>104.72529463682079</v>
      </c>
      <c r="E44" s="5">
        <f t="shared" ref="E44:L44" si="3">E8+E9</f>
        <v>587250.29999999993</v>
      </c>
      <c r="F44" s="5">
        <f t="shared" si="3"/>
        <v>479433.5</v>
      </c>
      <c r="G44" s="5">
        <f t="shared" si="3"/>
        <v>466613.7</v>
      </c>
      <c r="H44" s="34">
        <f t="shared" si="1"/>
        <v>97.326052518232459</v>
      </c>
      <c r="I44" s="5">
        <f t="shared" si="3"/>
        <v>40600.700000000004</v>
      </c>
      <c r="J44" s="5">
        <f t="shared" si="3"/>
        <v>1230</v>
      </c>
      <c r="K44" s="5">
        <f t="shared" si="3"/>
        <v>80192.599999999977</v>
      </c>
      <c r="L44" s="5">
        <f t="shared" si="3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94" t="s">
        <v>44</v>
      </c>
      <c r="B47" s="94"/>
      <c r="C47" s="94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A47:C47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2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opLeftCell="B1" workbookViewId="0">
      <selection activeCell="B1" sqref="A1:XFD1048576"/>
    </sheetView>
  </sheetViews>
  <sheetFormatPr defaultRowHeight="1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3" ht="2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3" ht="20.25">
      <c r="A3" s="98" t="s">
        <v>102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0" t="s">
        <v>3</v>
      </c>
      <c r="B5" s="100" t="s">
        <v>4</v>
      </c>
      <c r="C5" s="101"/>
      <c r="D5" s="101"/>
      <c r="E5" s="102" t="s">
        <v>47</v>
      </c>
      <c r="F5" s="103"/>
      <c r="G5" s="103"/>
      <c r="H5" s="103"/>
      <c r="I5" s="103"/>
      <c r="J5" s="104"/>
      <c r="K5" s="93" t="s">
        <v>51</v>
      </c>
      <c r="L5" s="93"/>
    </row>
    <row r="6" spans="1:13" ht="22.5" customHeight="1">
      <c r="A6" s="99"/>
      <c r="B6" s="105" t="s">
        <v>5</v>
      </c>
      <c r="C6" s="90" t="s">
        <v>6</v>
      </c>
      <c r="D6" s="90" t="s">
        <v>7</v>
      </c>
      <c r="E6" s="105" t="s">
        <v>8</v>
      </c>
      <c r="F6" s="107" t="s">
        <v>87</v>
      </c>
      <c r="G6" s="90" t="s">
        <v>6</v>
      </c>
      <c r="H6" s="90" t="s">
        <v>7</v>
      </c>
      <c r="I6" s="92" t="s">
        <v>103</v>
      </c>
      <c r="J6" s="93" t="s">
        <v>9</v>
      </c>
      <c r="K6" s="93"/>
      <c r="L6" s="93"/>
    </row>
    <row r="7" spans="1:13" ht="20.25">
      <c r="A7" s="91"/>
      <c r="B7" s="106"/>
      <c r="C7" s="91"/>
      <c r="D7" s="91"/>
      <c r="E7" s="106"/>
      <c r="F7" s="108"/>
      <c r="G7" s="91"/>
      <c r="H7" s="91"/>
      <c r="I7" s="92"/>
      <c r="J7" s="93"/>
      <c r="K7" s="74" t="s">
        <v>10</v>
      </c>
      <c r="L7" s="74" t="s">
        <v>11</v>
      </c>
    </row>
    <row r="8" spans="1:13" ht="20.25">
      <c r="A8" s="32" t="s">
        <v>12</v>
      </c>
      <c r="B8" s="36">
        <v>166868</v>
      </c>
      <c r="C8" s="40">
        <v>125122.9</v>
      </c>
      <c r="D8" s="30">
        <f>C8/B8*100</f>
        <v>74.983160342306491</v>
      </c>
      <c r="E8" s="26">
        <v>187313</v>
      </c>
      <c r="F8" s="26">
        <v>128780</v>
      </c>
      <c r="G8" s="27">
        <v>135527.5</v>
      </c>
      <c r="H8" s="29">
        <f>G8/F8*100</f>
        <v>105.23955583165088</v>
      </c>
      <c r="I8" s="26">
        <v>3827.7</v>
      </c>
      <c r="J8" s="27">
        <v>3827.7</v>
      </c>
      <c r="K8" s="31">
        <f>G8-C8</f>
        <v>10404.600000000006</v>
      </c>
      <c r="L8" s="28"/>
    </row>
    <row r="9" spans="1:13" ht="40.5" customHeight="1">
      <c r="A9" s="4" t="s">
        <v>13</v>
      </c>
      <c r="B9" s="35">
        <v>363608.5</v>
      </c>
      <c r="C9" s="41">
        <v>283318.09999999998</v>
      </c>
      <c r="D9" s="30">
        <f>C9/B9*100</f>
        <v>77.918448001078076</v>
      </c>
      <c r="E9" s="37">
        <f>E10+E11+E12+E13+E14+E15+E16+E17+E18+E19+E20+E21+E22+E23+E24+E25+E26+E27+E28+E29+E30+E31+E32+E33+E34+E35+E36+E37+E38+E39+E40+E41+E42+E43</f>
        <v>400746.19999999995</v>
      </c>
      <c r="F9" s="37">
        <f t="shared" ref="F9:G9" si="0">F10+F11+F12+F13+F14+F15+F16+F17+F18+F19+F20+F21+F22+F23+F24+F25+F26+F27+F28+F29+F30+F31+F32+F33+F34+F35+F36+F37+F38+F39+F40+F41+F42+F43</f>
        <v>354546.30000000005</v>
      </c>
      <c r="G9" s="37">
        <f t="shared" si="0"/>
        <v>345539.3000000001</v>
      </c>
      <c r="H9" s="29">
        <f t="shared" ref="H9:H44" si="1">G9/F9*100</f>
        <v>97.4595701605122</v>
      </c>
      <c r="I9" s="37">
        <f t="shared" ref="I9:J9" si="2">I10+I11+I12+I13+I14+I15+I16+I17+I18+I19+I20+I21+I22+I23+I24+I25+I26+I27+I28+I29+I30+I31+I32+I33+I34+I35+I36+I37+I38+I39+I40+I41+I42+I43</f>
        <v>9962.2999999999993</v>
      </c>
      <c r="J9" s="37">
        <f t="shared" si="2"/>
        <v>9962.2999999999993</v>
      </c>
      <c r="K9" s="31">
        <f>G9-C9</f>
        <v>62221.200000000128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65681</v>
      </c>
      <c r="H10" s="29">
        <f t="shared" si="1"/>
        <v>94.046306504961407</v>
      </c>
      <c r="I10" s="7">
        <v>4157</v>
      </c>
      <c r="J10" s="7">
        <v>4157</v>
      </c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18096.5</v>
      </c>
      <c r="H11" s="29">
        <f t="shared" si="1"/>
        <v>98.511159499183449</v>
      </c>
      <c r="I11" s="7">
        <v>1912.5</v>
      </c>
      <c r="J11" s="7">
        <v>1912.5</v>
      </c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39288</v>
      </c>
      <c r="H12" s="29">
        <f t="shared" si="1"/>
        <v>95.995308720404623</v>
      </c>
      <c r="I12" s="7"/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2541.6</v>
      </c>
      <c r="H13" s="29">
        <f t="shared" si="1"/>
        <v>94.623976172747575</v>
      </c>
      <c r="I13" s="7"/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22</v>
      </c>
      <c r="H14" s="29">
        <f t="shared" si="1"/>
        <v>84.615384615384613</v>
      </c>
      <c r="I14" s="7"/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141563.20000000001</v>
      </c>
      <c r="G16" s="65">
        <v>141563.20000000001</v>
      </c>
      <c r="H16" s="29">
        <f t="shared" si="1"/>
        <v>100</v>
      </c>
      <c r="I16" s="7">
        <v>3083.9</v>
      </c>
      <c r="J16" s="7">
        <v>3083.9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295</v>
      </c>
      <c r="H17" s="29">
        <f t="shared" si="1"/>
        <v>88.059701492537314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143.5</v>
      </c>
      <c r="H18" s="29">
        <f t="shared" si="1"/>
        <v>88.036809815950917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301.5</v>
      </c>
      <c r="H21" s="29">
        <f t="shared" si="1"/>
        <v>88.67647058823529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22.4</v>
      </c>
      <c r="H22" s="29">
        <f t="shared" si="1"/>
        <v>86.153846153846146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986.1</v>
      </c>
      <c r="F26" s="13">
        <v>986.1</v>
      </c>
      <c r="G26" s="65">
        <v>986.1</v>
      </c>
      <c r="H26" s="29">
        <f t="shared" si="1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259.7</v>
      </c>
      <c r="H28" s="29">
        <f t="shared" si="1"/>
        <v>88.938356164383563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1"/>
        <v>100</v>
      </c>
      <c r="I34" s="7"/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>
      <c r="A38" s="11" t="s">
        <v>93</v>
      </c>
      <c r="B38" s="9"/>
      <c r="C38" s="9"/>
      <c r="D38" s="12"/>
      <c r="E38" s="7">
        <v>40122.5</v>
      </c>
      <c r="F38" s="13">
        <v>40122.5</v>
      </c>
      <c r="G38" s="13">
        <v>40122.5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1"/>
        <v>100</v>
      </c>
      <c r="I39" s="7">
        <v>808.9</v>
      </c>
      <c r="J39" s="7">
        <v>808.9</v>
      </c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1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530476.5</v>
      </c>
      <c r="C44" s="5">
        <f>C8+C9</f>
        <v>408441</v>
      </c>
      <c r="D44" s="14">
        <v>104.72529463682079</v>
      </c>
      <c r="E44" s="5">
        <f t="shared" ref="E44:L44" si="3">E8+E9</f>
        <v>588059.19999999995</v>
      </c>
      <c r="F44" s="5">
        <f t="shared" si="3"/>
        <v>483326.30000000005</v>
      </c>
      <c r="G44" s="5">
        <f t="shared" si="3"/>
        <v>481066.8000000001</v>
      </c>
      <c r="H44" s="34">
        <f t="shared" si="1"/>
        <v>99.532510438600184</v>
      </c>
      <c r="I44" s="5">
        <f t="shared" si="3"/>
        <v>13790</v>
      </c>
      <c r="J44" s="5">
        <f t="shared" si="3"/>
        <v>13790</v>
      </c>
      <c r="K44" s="5">
        <f t="shared" si="3"/>
        <v>72625.800000000134</v>
      </c>
      <c r="L44" s="5">
        <f t="shared" si="3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94" t="s">
        <v>44</v>
      </c>
      <c r="B47" s="94"/>
      <c r="C47" s="94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7:C47"/>
    <mergeCell ref="E6:E7"/>
    <mergeCell ref="F6:F7"/>
    <mergeCell ref="G6:G7"/>
    <mergeCell ref="H6:H7"/>
  </mergeCells>
  <pageMargins left="0.19685039370078741" right="0.19685039370078741" top="0.19685039370078741" bottom="0.19685039370078741" header="0" footer="0"/>
  <pageSetup paperSize="9" scale="51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opLeftCell="C1" workbookViewId="0">
      <selection activeCell="C8" sqref="C8:C9"/>
    </sheetView>
  </sheetViews>
  <sheetFormatPr defaultRowHeight="15"/>
  <cols>
    <col min="1" max="1" width="89.14062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3" ht="2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3" ht="20.25">
      <c r="A3" s="98" t="s">
        <v>104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0" t="s">
        <v>3</v>
      </c>
      <c r="B5" s="100" t="s">
        <v>4</v>
      </c>
      <c r="C5" s="101"/>
      <c r="D5" s="101"/>
      <c r="E5" s="102" t="s">
        <v>47</v>
      </c>
      <c r="F5" s="103"/>
      <c r="G5" s="103"/>
      <c r="H5" s="103"/>
      <c r="I5" s="103"/>
      <c r="J5" s="104"/>
      <c r="K5" s="93" t="s">
        <v>51</v>
      </c>
      <c r="L5" s="93"/>
    </row>
    <row r="6" spans="1:13" ht="21" customHeight="1">
      <c r="A6" s="99"/>
      <c r="B6" s="105" t="s">
        <v>5</v>
      </c>
      <c r="C6" s="90" t="s">
        <v>6</v>
      </c>
      <c r="D6" s="90" t="s">
        <v>7</v>
      </c>
      <c r="E6" s="105" t="s">
        <v>8</v>
      </c>
      <c r="F6" s="107" t="s">
        <v>87</v>
      </c>
      <c r="G6" s="90" t="s">
        <v>6</v>
      </c>
      <c r="H6" s="90" t="s">
        <v>7</v>
      </c>
      <c r="I6" s="92" t="s">
        <v>103</v>
      </c>
      <c r="J6" s="93" t="s">
        <v>9</v>
      </c>
      <c r="K6" s="93"/>
      <c r="L6" s="93"/>
    </row>
    <row r="7" spans="1:13" ht="31.5" customHeight="1">
      <c r="A7" s="91"/>
      <c r="B7" s="106"/>
      <c r="C7" s="91"/>
      <c r="D7" s="91"/>
      <c r="E7" s="106"/>
      <c r="F7" s="108"/>
      <c r="G7" s="91"/>
      <c r="H7" s="91"/>
      <c r="I7" s="92"/>
      <c r="J7" s="93"/>
      <c r="K7" s="75" t="s">
        <v>10</v>
      </c>
      <c r="L7" s="75" t="s">
        <v>11</v>
      </c>
    </row>
    <row r="8" spans="1:13" ht="20.25">
      <c r="A8" s="32" t="s">
        <v>12</v>
      </c>
      <c r="B8" s="36">
        <v>166868</v>
      </c>
      <c r="C8" s="40">
        <v>128253.2</v>
      </c>
      <c r="D8" s="30">
        <f>C8/B8*100</f>
        <v>76.859074238320119</v>
      </c>
      <c r="E8" s="26">
        <v>187313</v>
      </c>
      <c r="F8" s="26">
        <v>128780</v>
      </c>
      <c r="G8" s="27">
        <v>137194.6</v>
      </c>
      <c r="H8" s="29">
        <f>G8/F8*100</f>
        <v>106.53408914427706</v>
      </c>
      <c r="I8" s="26">
        <v>5494.8</v>
      </c>
      <c r="J8" s="27">
        <v>1667.1</v>
      </c>
      <c r="K8" s="31">
        <f>G8-C8</f>
        <v>8941.4000000000087</v>
      </c>
      <c r="L8" s="28"/>
    </row>
    <row r="9" spans="1:13" ht="20.25">
      <c r="A9" s="4" t="s">
        <v>13</v>
      </c>
      <c r="B9" s="35">
        <v>363608.5</v>
      </c>
      <c r="C9" s="41">
        <v>284600.3</v>
      </c>
      <c r="D9" s="30">
        <f>C9/B9*100</f>
        <v>78.271080021506648</v>
      </c>
      <c r="E9" s="37">
        <f>E10+E11+E12+E13+E14+E15+E16+E17+E18+E19+E20+E21+E22+E23+E24+E25+E26+E27+E28+E29+E30+E31+E32+E33+E34+E35+E36+E37+E38+E39+E40+E41+E42+E43</f>
        <v>409746.19999999995</v>
      </c>
      <c r="F9" s="37">
        <f t="shared" ref="F9:G9" si="0">F10+F11+F12+F13+F14+F15+F16+F17+F18+F19+F20+F21+F22+F23+F24+F25+F26+F27+F28+F29+F30+F31+F32+F33+F34+F35+F36+F37+F38+F39+F40+F41+F42+F43</f>
        <v>367317.5</v>
      </c>
      <c r="G9" s="37">
        <f t="shared" si="0"/>
        <v>358400.70000000007</v>
      </c>
      <c r="H9" s="29">
        <f t="shared" ref="H9:H44" si="1">G9/F9*100</f>
        <v>97.572454348077628</v>
      </c>
      <c r="I9" s="37">
        <f t="shared" ref="I9:J9" si="2">I10+I11+I12+I13+I14+I15+I16+I17+I18+I19+I20+I21+I22+I23+I24+I25+I26+I27+I28+I29+I30+I31+I32+I33+I34+I35+I36+I37+I38+I39+I40+I41+I42+I43</f>
        <v>22823.7</v>
      </c>
      <c r="J9" s="37">
        <f t="shared" si="2"/>
        <v>12861.400000000001</v>
      </c>
      <c r="K9" s="31">
        <f>G9-C9</f>
        <v>73800.400000000081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65681</v>
      </c>
      <c r="H10" s="29">
        <f t="shared" si="1"/>
        <v>94.046306504961407</v>
      </c>
      <c r="I10" s="7">
        <v>4157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18096.5</v>
      </c>
      <c r="H11" s="29">
        <f t="shared" si="1"/>
        <v>98.511159499183449</v>
      </c>
      <c r="I11" s="7">
        <v>1912.5</v>
      </c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39288</v>
      </c>
      <c r="H12" s="29">
        <f t="shared" si="1"/>
        <v>95.995308720404623</v>
      </c>
      <c r="I12" s="7"/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2541.6</v>
      </c>
      <c r="H13" s="29">
        <f t="shared" si="1"/>
        <v>94.623976172747575</v>
      </c>
      <c r="I13" s="7"/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22</v>
      </c>
      <c r="H14" s="29">
        <f t="shared" si="1"/>
        <v>84.615384615384613</v>
      </c>
      <c r="I14" s="7"/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1"/>
        <v>100</v>
      </c>
      <c r="I15" s="7">
        <v>90.2</v>
      </c>
      <c r="J15" s="7">
        <v>90.2</v>
      </c>
      <c r="K15" s="7"/>
      <c r="L15" s="7"/>
    </row>
    <row r="16" spans="1:13" ht="20.25">
      <c r="A16" s="21" t="s">
        <v>20</v>
      </c>
      <c r="B16" s="5"/>
      <c r="C16" s="6"/>
      <c r="D16" s="20"/>
      <c r="E16" s="38">
        <v>151362.4</v>
      </c>
      <c r="F16" s="13">
        <v>151362.4</v>
      </c>
      <c r="G16" s="65">
        <v>151362.4</v>
      </c>
      <c r="H16" s="29">
        <f t="shared" si="1"/>
        <v>100</v>
      </c>
      <c r="I16" s="7">
        <v>12883.1</v>
      </c>
      <c r="J16" s="7">
        <v>9799.2000000000007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295</v>
      </c>
      <c r="H17" s="29">
        <f t="shared" si="1"/>
        <v>88.059701492537314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143.5</v>
      </c>
      <c r="H18" s="29">
        <f t="shared" si="1"/>
        <v>88.036809815950917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301.5</v>
      </c>
      <c r="H21" s="29">
        <f t="shared" si="1"/>
        <v>88.67647058823529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22.4</v>
      </c>
      <c r="H22" s="29">
        <f t="shared" si="1"/>
        <v>86.153846153846146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1011.3</v>
      </c>
      <c r="F26" s="13">
        <v>1011.3</v>
      </c>
      <c r="G26" s="65">
        <v>1011.3</v>
      </c>
      <c r="H26" s="29">
        <f t="shared" si="1"/>
        <v>100</v>
      </c>
      <c r="I26" s="7">
        <v>25.2</v>
      </c>
      <c r="J26" s="7">
        <v>25.2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259.7</v>
      </c>
      <c r="H28" s="29">
        <f t="shared" si="1"/>
        <v>88.938356164383563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1"/>
        <v>100</v>
      </c>
      <c r="I34" s="7"/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>
      <c r="A38" s="11" t="s">
        <v>93</v>
      </c>
      <c r="B38" s="9"/>
      <c r="C38" s="9"/>
      <c r="D38" s="12"/>
      <c r="E38" s="7">
        <v>43069.3</v>
      </c>
      <c r="F38" s="13">
        <v>43069.3</v>
      </c>
      <c r="G38" s="13">
        <v>43069.3</v>
      </c>
      <c r="H38" s="29">
        <f t="shared" si="1"/>
        <v>100</v>
      </c>
      <c r="I38" s="7">
        <v>2946.8</v>
      </c>
      <c r="J38" s="7">
        <v>2946.8</v>
      </c>
      <c r="K38" s="7"/>
      <c r="L38" s="13"/>
    </row>
    <row r="39" spans="1:12" ht="40.5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1"/>
        <v>100</v>
      </c>
      <c r="I39" s="7">
        <v>808.9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1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530476.5</v>
      </c>
      <c r="C44" s="5">
        <f>C8+C9</f>
        <v>412853.5</v>
      </c>
      <c r="D44" s="14">
        <v>104.72529463682079</v>
      </c>
      <c r="E44" s="5">
        <f t="shared" ref="E44:L44" si="3">E8+E9</f>
        <v>597059.19999999995</v>
      </c>
      <c r="F44" s="5">
        <f t="shared" si="3"/>
        <v>496097.5</v>
      </c>
      <c r="G44" s="5">
        <f t="shared" si="3"/>
        <v>495595.30000000005</v>
      </c>
      <c r="H44" s="34">
        <f t="shared" si="1"/>
        <v>99.898769899062188</v>
      </c>
      <c r="I44" s="5">
        <f t="shared" si="3"/>
        <v>28318.5</v>
      </c>
      <c r="J44" s="5">
        <f t="shared" si="3"/>
        <v>14528.500000000002</v>
      </c>
      <c r="K44" s="5">
        <f t="shared" si="3"/>
        <v>82741.80000000009</v>
      </c>
      <c r="L44" s="5">
        <f t="shared" si="3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94" t="s">
        <v>44</v>
      </c>
      <c r="B47" s="94"/>
      <c r="C47" s="94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A47:C47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39370078740157483" right="0.19685039370078741" top="0.19685039370078741" bottom="0.19685039370078741" header="0" footer="0"/>
  <pageSetup paperSize="9" scale="53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opLeftCell="B1" workbookViewId="0">
      <selection activeCell="B1" sqref="A1:XFD1048576"/>
    </sheetView>
  </sheetViews>
  <sheetFormatPr defaultRowHeight="15"/>
  <cols>
    <col min="1" max="1" width="89.14062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3" ht="2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3" ht="20.25">
      <c r="A3" s="98" t="s">
        <v>105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0" t="s">
        <v>3</v>
      </c>
      <c r="B5" s="100" t="s">
        <v>4</v>
      </c>
      <c r="C5" s="101"/>
      <c r="D5" s="101"/>
      <c r="E5" s="102" t="s">
        <v>47</v>
      </c>
      <c r="F5" s="103"/>
      <c r="G5" s="103"/>
      <c r="H5" s="103"/>
      <c r="I5" s="103"/>
      <c r="J5" s="104"/>
      <c r="K5" s="93" t="s">
        <v>51</v>
      </c>
      <c r="L5" s="93"/>
    </row>
    <row r="6" spans="1:13" ht="21" customHeight="1">
      <c r="A6" s="99"/>
      <c r="B6" s="105" t="s">
        <v>5</v>
      </c>
      <c r="C6" s="90" t="s">
        <v>6</v>
      </c>
      <c r="D6" s="90" t="s">
        <v>7</v>
      </c>
      <c r="E6" s="105" t="s">
        <v>8</v>
      </c>
      <c r="F6" s="107" t="s">
        <v>87</v>
      </c>
      <c r="G6" s="90" t="s">
        <v>6</v>
      </c>
      <c r="H6" s="90" t="s">
        <v>7</v>
      </c>
      <c r="I6" s="92" t="s">
        <v>103</v>
      </c>
      <c r="J6" s="93" t="s">
        <v>9</v>
      </c>
      <c r="K6" s="93"/>
      <c r="L6" s="93"/>
    </row>
    <row r="7" spans="1:13" ht="31.5" customHeight="1">
      <c r="A7" s="91"/>
      <c r="B7" s="106"/>
      <c r="C7" s="91"/>
      <c r="D7" s="91"/>
      <c r="E7" s="106"/>
      <c r="F7" s="108"/>
      <c r="G7" s="91"/>
      <c r="H7" s="91"/>
      <c r="I7" s="92"/>
      <c r="J7" s="93"/>
      <c r="K7" s="76" t="s">
        <v>10</v>
      </c>
      <c r="L7" s="76" t="s">
        <v>11</v>
      </c>
    </row>
    <row r="8" spans="1:13" ht="20.25">
      <c r="A8" s="32" t="s">
        <v>12</v>
      </c>
      <c r="B8" s="36">
        <v>166868</v>
      </c>
      <c r="C8" s="40">
        <v>132209.9</v>
      </c>
      <c r="D8" s="30">
        <f>C8/B8*100</f>
        <v>79.230229882302169</v>
      </c>
      <c r="E8" s="26">
        <v>187313</v>
      </c>
      <c r="F8" s="26">
        <v>128780</v>
      </c>
      <c r="G8" s="27">
        <v>141723.70000000001</v>
      </c>
      <c r="H8" s="29">
        <f>G8/F8*100</f>
        <v>110.05101723870168</v>
      </c>
      <c r="I8" s="26">
        <v>10023.9</v>
      </c>
      <c r="J8" s="26">
        <v>4529.1000000000004</v>
      </c>
      <c r="K8" s="31">
        <f>G8-C8</f>
        <v>9513.8000000000175</v>
      </c>
      <c r="L8" s="28"/>
    </row>
    <row r="9" spans="1:13" ht="20.25">
      <c r="A9" s="4" t="s">
        <v>13</v>
      </c>
      <c r="B9" s="35">
        <v>363608.5</v>
      </c>
      <c r="C9" s="41">
        <v>284600.3</v>
      </c>
      <c r="D9" s="30">
        <f>C9/B9*100</f>
        <v>78.271080021506648</v>
      </c>
      <c r="E9" s="37">
        <f>E10+E11+E12+E13+E14+E15+E16+E17+E18+E19+E20+E21+E22+E23+E24+E25+E26+E27+E28+E29+E30+E31+E32+E33+E34+E35+E36+E37+E38+E39+E40+E41+E42+E43</f>
        <v>411135.39999999997</v>
      </c>
      <c r="F9" s="37">
        <f t="shared" ref="F9:G9" si="0">F10+F11+F12+F13+F14+F15+F16+F17+F18+F19+F20+F21+F22+F23+F24+F25+F26+F27+F28+F29+F30+F31+F32+F33+F34+F35+F36+F37+F38+F39+F40+F41+F42+F43</f>
        <v>371482.70000000013</v>
      </c>
      <c r="G9" s="37">
        <f t="shared" si="0"/>
        <v>371482.40000000014</v>
      </c>
      <c r="H9" s="29">
        <f t="shared" ref="H9:H44" si="1">G9/F9*100</f>
        <v>99.999919242538084</v>
      </c>
      <c r="I9" s="37">
        <f t="shared" ref="I9:J9" si="2">I10+I11+I12+I13+I14+I15+I16+I17+I18+I19+I20+I21+I22+I23+I24+I25+I26+I27+I28+I29+I30+I31+I32+I33+I34+I35+I36+I37+I38+I39+I40+I41+I42+I43</f>
        <v>35905.200000000004</v>
      </c>
      <c r="J9" s="37">
        <f t="shared" si="2"/>
        <v>13081.5</v>
      </c>
      <c r="K9" s="31">
        <f>G9-C9</f>
        <v>86882.100000000151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69838</v>
      </c>
      <c r="H10" s="29">
        <f t="shared" si="1"/>
        <v>100</v>
      </c>
      <c r="I10" s="7">
        <v>8314</v>
      </c>
      <c r="J10" s="7">
        <v>4157</v>
      </c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18371</v>
      </c>
      <c r="H11" s="29">
        <f t="shared" si="1"/>
        <v>100</v>
      </c>
      <c r="I11" s="7">
        <v>2187</v>
      </c>
      <c r="J11" s="7">
        <v>1093.5</v>
      </c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40926</v>
      </c>
      <c r="H12" s="29">
        <f t="shared" si="1"/>
        <v>100</v>
      </c>
      <c r="I12" s="7">
        <v>1638</v>
      </c>
      <c r="J12" s="7">
        <v>819</v>
      </c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2760.6</v>
      </c>
      <c r="H13" s="29">
        <f t="shared" si="1"/>
        <v>100</v>
      </c>
      <c r="I13" s="7">
        <v>109.5</v>
      </c>
      <c r="J13" s="7">
        <v>109.5</v>
      </c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25</v>
      </c>
      <c r="H14" s="29">
        <f t="shared" si="1"/>
        <v>100</v>
      </c>
      <c r="I14" s="7">
        <v>1.5</v>
      </c>
      <c r="J14" s="7">
        <v>1.5</v>
      </c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1"/>
        <v>100</v>
      </c>
      <c r="I15" s="7">
        <v>90.2</v>
      </c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151362.4</v>
      </c>
      <c r="F16" s="13">
        <v>154091.9</v>
      </c>
      <c r="G16" s="65">
        <v>154091.9</v>
      </c>
      <c r="H16" s="29">
        <f t="shared" si="1"/>
        <v>100</v>
      </c>
      <c r="I16" s="7">
        <v>15789.8</v>
      </c>
      <c r="J16" s="7">
        <v>2906.7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334.9</v>
      </c>
      <c r="H17" s="29">
        <f t="shared" si="1"/>
        <v>100</v>
      </c>
      <c r="I17" s="7">
        <v>19.899999999999999</v>
      </c>
      <c r="J17" s="7">
        <v>19.899999999999999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162.9</v>
      </c>
      <c r="H18" s="29">
        <f t="shared" si="1"/>
        <v>100</v>
      </c>
      <c r="I18" s="7">
        <v>9.6999999999999993</v>
      </c>
      <c r="J18" s="7">
        <v>9.6999999999999993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520.29999999999995</v>
      </c>
      <c r="H19" s="29">
        <f t="shared" si="1"/>
        <v>100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339.2</v>
      </c>
      <c r="H21" s="29">
        <f t="shared" si="1"/>
        <v>100</v>
      </c>
      <c r="I21" s="7">
        <v>18.8</v>
      </c>
      <c r="J21" s="7">
        <v>18.8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25.4</v>
      </c>
      <c r="H22" s="29">
        <f t="shared" si="1"/>
        <v>100</v>
      </c>
      <c r="I22" s="7">
        <v>1.5</v>
      </c>
      <c r="J22" s="7">
        <v>1.5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1011.3</v>
      </c>
      <c r="F26" s="13">
        <v>1011.3</v>
      </c>
      <c r="G26" s="65">
        <v>1011.3</v>
      </c>
      <c r="H26" s="29">
        <f t="shared" si="1"/>
        <v>100</v>
      </c>
      <c r="I26" s="7">
        <v>25.2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292.2</v>
      </c>
      <c r="H28" s="29">
        <f t="shared" si="1"/>
        <v>100</v>
      </c>
      <c r="I28" s="7">
        <v>16.2</v>
      </c>
      <c r="J28" s="7">
        <v>16.2</v>
      </c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1"/>
        <v>100</v>
      </c>
      <c r="I34" s="7"/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1"/>
        <v>100</v>
      </c>
      <c r="I37" s="7">
        <v>3928.2</v>
      </c>
      <c r="J37" s="7">
        <v>3928.2</v>
      </c>
      <c r="K37" s="7"/>
      <c r="L37" s="13"/>
    </row>
    <row r="38" spans="1:12" ht="40.5">
      <c r="A38" s="11" t="s">
        <v>93</v>
      </c>
      <c r="B38" s="9"/>
      <c r="C38" s="9"/>
      <c r="D38" s="12"/>
      <c r="E38" s="7">
        <v>43069.3</v>
      </c>
      <c r="F38" s="13">
        <v>43069.3</v>
      </c>
      <c r="G38" s="13">
        <v>43069.3</v>
      </c>
      <c r="H38" s="29">
        <f t="shared" si="1"/>
        <v>100</v>
      </c>
      <c r="I38" s="7">
        <v>2946.8</v>
      </c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1"/>
        <v>100</v>
      </c>
      <c r="I39" s="7">
        <v>808.9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1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530476.5</v>
      </c>
      <c r="C44" s="5">
        <f>C8+C9</f>
        <v>416810.19999999995</v>
      </c>
      <c r="D44" s="14">
        <v>104.72529463682079</v>
      </c>
      <c r="E44" s="5">
        <f t="shared" ref="E44:L44" si="3">E8+E9</f>
        <v>598448.39999999991</v>
      </c>
      <c r="F44" s="5">
        <f t="shared" si="3"/>
        <v>500262.70000000013</v>
      </c>
      <c r="G44" s="5">
        <f t="shared" si="3"/>
        <v>513206.10000000015</v>
      </c>
      <c r="H44" s="34">
        <f t="shared" si="1"/>
        <v>102.58732062174533</v>
      </c>
      <c r="I44" s="5">
        <f t="shared" si="3"/>
        <v>45929.100000000006</v>
      </c>
      <c r="J44" s="5">
        <f t="shared" si="3"/>
        <v>17610.599999999999</v>
      </c>
      <c r="K44" s="5">
        <f t="shared" si="3"/>
        <v>96395.900000000169</v>
      </c>
      <c r="L44" s="5">
        <f t="shared" si="3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94" t="s">
        <v>44</v>
      </c>
      <c r="B47" s="94"/>
      <c r="C47" s="94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A47:C47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.19685039370078741" top="0.19685039370078741" bottom="0.19685039370078741" header="0" footer="0"/>
  <pageSetup paperSize="9" scale="54" orientation="landscape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workbookViewId="0">
      <pane xSplit="1" ySplit="7" topLeftCell="E8" activePane="bottomRight" state="frozen"/>
      <selection pane="topRight" activeCell="B1" sqref="B1"/>
      <selection pane="bottomLeft" activeCell="A8" sqref="A8"/>
      <selection pane="bottomRight" activeCell="H8" sqref="H8"/>
    </sheetView>
  </sheetViews>
  <sheetFormatPr defaultRowHeight="15"/>
  <cols>
    <col min="1" max="1" width="89.14062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3" ht="2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3" ht="20.25">
      <c r="A3" s="98" t="s">
        <v>106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0" t="s">
        <v>3</v>
      </c>
      <c r="B5" s="100" t="s">
        <v>4</v>
      </c>
      <c r="C5" s="101"/>
      <c r="D5" s="101"/>
      <c r="E5" s="102" t="s">
        <v>47</v>
      </c>
      <c r="F5" s="103"/>
      <c r="G5" s="103"/>
      <c r="H5" s="103"/>
      <c r="I5" s="103"/>
      <c r="J5" s="104"/>
      <c r="K5" s="93" t="s">
        <v>51</v>
      </c>
      <c r="L5" s="93"/>
    </row>
    <row r="6" spans="1:13" ht="21" customHeight="1">
      <c r="A6" s="99"/>
      <c r="B6" s="105" t="s">
        <v>5</v>
      </c>
      <c r="C6" s="90" t="s">
        <v>6</v>
      </c>
      <c r="D6" s="90" t="s">
        <v>7</v>
      </c>
      <c r="E6" s="105" t="s">
        <v>8</v>
      </c>
      <c r="F6" s="107" t="s">
        <v>87</v>
      </c>
      <c r="G6" s="90" t="s">
        <v>6</v>
      </c>
      <c r="H6" s="90" t="s">
        <v>7</v>
      </c>
      <c r="I6" s="92" t="s">
        <v>103</v>
      </c>
      <c r="J6" s="93" t="s">
        <v>9</v>
      </c>
      <c r="K6" s="93"/>
      <c r="L6" s="93"/>
    </row>
    <row r="7" spans="1:13" ht="31.5" customHeight="1">
      <c r="A7" s="91"/>
      <c r="B7" s="106"/>
      <c r="C7" s="91"/>
      <c r="D7" s="91"/>
      <c r="E7" s="106"/>
      <c r="F7" s="108"/>
      <c r="G7" s="91"/>
      <c r="H7" s="91"/>
      <c r="I7" s="92"/>
      <c r="J7" s="93"/>
      <c r="K7" s="77" t="s">
        <v>10</v>
      </c>
      <c r="L7" s="77" t="s">
        <v>11</v>
      </c>
    </row>
    <row r="8" spans="1:13" ht="20.25">
      <c r="A8" s="32" t="s">
        <v>12</v>
      </c>
      <c r="B8" s="36">
        <v>166868</v>
      </c>
      <c r="C8" s="40">
        <v>136109.70000000001</v>
      </c>
      <c r="D8" s="30">
        <f>C8/B8*100</f>
        <v>81.567286717645089</v>
      </c>
      <c r="E8" s="26">
        <v>187313</v>
      </c>
      <c r="F8" s="26">
        <v>128780</v>
      </c>
      <c r="G8" s="27">
        <v>145711.6</v>
      </c>
      <c r="H8" s="29">
        <f>G8/F8*100</f>
        <v>113.14769374126416</v>
      </c>
      <c r="I8" s="26">
        <v>14011.8</v>
      </c>
      <c r="J8" s="26">
        <v>3987.9</v>
      </c>
      <c r="K8" s="31">
        <f>G8-C8</f>
        <v>9601.8999999999942</v>
      </c>
      <c r="L8" s="28"/>
    </row>
    <row r="9" spans="1:13" ht="20.25">
      <c r="A9" s="4" t="s">
        <v>13</v>
      </c>
      <c r="B9" s="35">
        <v>363743.3</v>
      </c>
      <c r="C9" s="41">
        <v>284981</v>
      </c>
      <c r="D9" s="30">
        <f>C9/B9*100</f>
        <v>78.346735183850811</v>
      </c>
      <c r="E9" s="37">
        <f>E10+E11+E12+E13+E14+E15+E16+E17+E18+E19+E20+E21+E22+E23+E24+E25+E26+E27+E28+E29+E30+E31+E32+E33+E34+E35+E36+E37+E38+E39+E40+E41+E42+E43</f>
        <v>411135.39999999997</v>
      </c>
      <c r="F9" s="37">
        <f>F10+F11+F12+F13+F14+F15+F16+F17+F18+F19+F20+F21+F22+F23+F24+F25+F26+F27+F28+F29+F30+F31+F32+F33+F34+F35+F36+F37+F38+F39+F40+F41+F42+F43</f>
        <v>371986.3000000001</v>
      </c>
      <c r="G9" s="37">
        <f>G10+G11+G12+G13+G14+G15+G16+G17+G18+G19+G20+G21+G22+G23+G24+G25+G26+G27+G28+G29+G30+G31+G32+G33+G34+G35+G36+G37+G38+G39+G40+G41+G42+G43</f>
        <v>371986.00000000012</v>
      </c>
      <c r="H9" s="29">
        <f t="shared" ref="H9:H44" si="0">G9/F9*100</f>
        <v>99.999919351868598</v>
      </c>
      <c r="I9" s="37">
        <f>I10+I11+I12+I13+I14+I15+I16+I17+I18+I19+I20+I21+I22+I23+I24+I25+I26+I27+I28+I29+I30+I31+I32+I33+I34+I35+I36+I37+I38+I39+I40+I41+I42+I43</f>
        <v>36408.800000000003</v>
      </c>
      <c r="J9" s="37">
        <f>J10+J11+J12+J13+J14+J15+J16+J17+J18+J19+J20+J21+J22+J23+J24+J25+J26+J27+J28+J29+J30+J31+J32+J33+J34+J35+J36+J37+J38+J39+J40+J41+J42+J43</f>
        <v>503.6</v>
      </c>
      <c r="K9" s="31">
        <f>G9-C9</f>
        <v>87005.000000000116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69838</v>
      </c>
      <c r="H10" s="29">
        <f t="shared" si="0"/>
        <v>100</v>
      </c>
      <c r="I10" s="7">
        <v>8314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18371</v>
      </c>
      <c r="H11" s="29">
        <f t="shared" si="0"/>
        <v>100</v>
      </c>
      <c r="I11" s="7">
        <v>2187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40926</v>
      </c>
      <c r="H12" s="29">
        <f t="shared" si="0"/>
        <v>100</v>
      </c>
      <c r="I12" s="7">
        <v>1638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2760.6</v>
      </c>
      <c r="H13" s="29">
        <f t="shared" si="0"/>
        <v>100</v>
      </c>
      <c r="I13" s="7">
        <v>109.5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25</v>
      </c>
      <c r="H14" s="29">
        <f t="shared" si="0"/>
        <v>100</v>
      </c>
      <c r="I14" s="7">
        <v>1.5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0"/>
        <v>100</v>
      </c>
      <c r="I15" s="7">
        <v>90.2</v>
      </c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151362.4</v>
      </c>
      <c r="F16" s="13">
        <v>154091.9</v>
      </c>
      <c r="G16" s="65">
        <v>154091.9</v>
      </c>
      <c r="H16" s="29">
        <f t="shared" si="0"/>
        <v>100</v>
      </c>
      <c r="I16" s="7">
        <v>15789.8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334.9</v>
      </c>
      <c r="H17" s="29">
        <f t="shared" si="0"/>
        <v>100</v>
      </c>
      <c r="I17" s="7">
        <v>19.899999999999999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162.9</v>
      </c>
      <c r="H18" s="29">
        <f t="shared" si="0"/>
        <v>100</v>
      </c>
      <c r="I18" s="7">
        <v>9.6999999999999993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520.29999999999995</v>
      </c>
      <c r="H19" s="29">
        <f t="shared" si="0"/>
        <v>100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339.2</v>
      </c>
      <c r="H21" s="29">
        <f t="shared" si="0"/>
        <v>100</v>
      </c>
      <c r="I21" s="7">
        <v>18.8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25.4</v>
      </c>
      <c r="H22" s="29">
        <f t="shared" si="0"/>
        <v>100</v>
      </c>
      <c r="I22" s="7">
        <v>1.5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1011.3</v>
      </c>
      <c r="F26" s="13">
        <v>1011.3</v>
      </c>
      <c r="G26" s="65">
        <v>1011.3</v>
      </c>
      <c r="H26" s="29">
        <f t="shared" si="0"/>
        <v>100</v>
      </c>
      <c r="I26" s="7">
        <v>25.2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0"/>
        <v>99.989473684210523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292.2</v>
      </c>
      <c r="H28" s="29">
        <f t="shared" si="0"/>
        <v>100</v>
      </c>
      <c r="I28" s="7">
        <v>16.2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0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0"/>
        <v>100</v>
      </c>
      <c r="I34" s="7"/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0"/>
        <v>100</v>
      </c>
      <c r="I35" s="7"/>
      <c r="J35" s="7"/>
      <c r="K35" s="7"/>
      <c r="L35" s="7"/>
    </row>
    <row r="36" spans="1:12" ht="60.75">
      <c r="A36" s="11" t="s">
        <v>107</v>
      </c>
      <c r="B36" s="9"/>
      <c r="C36" s="9"/>
      <c r="D36" s="12"/>
      <c r="E36" s="7"/>
      <c r="F36" s="13">
        <v>503.6</v>
      </c>
      <c r="G36" s="65">
        <v>503.6</v>
      </c>
      <c r="H36" s="29">
        <f t="shared" si="0"/>
        <v>100</v>
      </c>
      <c r="I36" s="7">
        <v>503.6</v>
      </c>
      <c r="J36" s="7">
        <v>503.6</v>
      </c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0"/>
        <v>100</v>
      </c>
      <c r="I37" s="7">
        <v>3928.2</v>
      </c>
      <c r="J37" s="7"/>
      <c r="K37" s="7"/>
      <c r="L37" s="13"/>
    </row>
    <row r="38" spans="1:12" ht="40.5">
      <c r="A38" s="11" t="s">
        <v>93</v>
      </c>
      <c r="B38" s="9"/>
      <c r="C38" s="9"/>
      <c r="D38" s="12"/>
      <c r="E38" s="7">
        <v>43069.3</v>
      </c>
      <c r="F38" s="13">
        <v>43069.3</v>
      </c>
      <c r="G38" s="13">
        <v>43069.3</v>
      </c>
      <c r="H38" s="29">
        <f t="shared" si="0"/>
        <v>100</v>
      </c>
      <c r="I38" s="7">
        <v>2946.8</v>
      </c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0"/>
        <v>100</v>
      </c>
      <c r="I39" s="7">
        <v>808.9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530611.30000000005</v>
      </c>
      <c r="C44" s="5">
        <f>C8+C9</f>
        <v>421090.7</v>
      </c>
      <c r="D44" s="14">
        <v>104.72529463682079</v>
      </c>
      <c r="E44" s="5">
        <f t="shared" ref="E44:L44" si="1">E8+E9</f>
        <v>598448.39999999991</v>
      </c>
      <c r="F44" s="5">
        <f t="shared" si="1"/>
        <v>500766.3000000001</v>
      </c>
      <c r="G44" s="5">
        <f t="shared" si="1"/>
        <v>517697.60000000009</v>
      </c>
      <c r="H44" s="34">
        <f t="shared" si="0"/>
        <v>103.38107815961257</v>
      </c>
      <c r="I44" s="5">
        <f t="shared" si="1"/>
        <v>50420.600000000006</v>
      </c>
      <c r="J44" s="5">
        <f t="shared" si="1"/>
        <v>4491.5</v>
      </c>
      <c r="K44" s="5">
        <f t="shared" si="1"/>
        <v>96606.900000000111</v>
      </c>
      <c r="L44" s="5">
        <f t="shared" si="1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94" t="s">
        <v>44</v>
      </c>
      <c r="B47" s="94"/>
      <c r="C47" s="94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A47:C47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1" orientation="landscape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workbookViewId="0">
      <pane xSplit="1" ySplit="7" topLeftCell="D11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/>
  <cols>
    <col min="1" max="1" width="89.140625" customWidth="1"/>
    <col min="2" max="2" width="15.42578125" customWidth="1"/>
    <col min="3" max="3" width="13" customWidth="1"/>
    <col min="5" max="5" width="15.140625" customWidth="1"/>
    <col min="6" max="6" width="15.140625" hidden="1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3" ht="2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3" ht="20.25">
      <c r="A3" s="98" t="s">
        <v>108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0" t="s">
        <v>3</v>
      </c>
      <c r="B5" s="100" t="s">
        <v>4</v>
      </c>
      <c r="C5" s="101"/>
      <c r="D5" s="101"/>
      <c r="E5" s="102" t="s">
        <v>47</v>
      </c>
      <c r="F5" s="103"/>
      <c r="G5" s="103"/>
      <c r="H5" s="103"/>
      <c r="I5" s="103"/>
      <c r="J5" s="104"/>
      <c r="K5" s="93" t="s">
        <v>51</v>
      </c>
      <c r="L5" s="93"/>
    </row>
    <row r="6" spans="1:13" ht="21" customHeight="1">
      <c r="A6" s="99"/>
      <c r="B6" s="105" t="s">
        <v>5</v>
      </c>
      <c r="C6" s="90" t="s">
        <v>6</v>
      </c>
      <c r="D6" s="90" t="s">
        <v>7</v>
      </c>
      <c r="E6" s="105" t="s">
        <v>8</v>
      </c>
      <c r="F6" s="107" t="s">
        <v>87</v>
      </c>
      <c r="G6" s="90" t="s">
        <v>6</v>
      </c>
      <c r="H6" s="90" t="s">
        <v>7</v>
      </c>
      <c r="I6" s="92" t="s">
        <v>109</v>
      </c>
      <c r="J6" s="93" t="s">
        <v>9</v>
      </c>
      <c r="K6" s="93"/>
      <c r="L6" s="93"/>
    </row>
    <row r="7" spans="1:13" ht="53.25" customHeight="1">
      <c r="A7" s="91"/>
      <c r="B7" s="106"/>
      <c r="C7" s="91"/>
      <c r="D7" s="91"/>
      <c r="E7" s="106"/>
      <c r="F7" s="108"/>
      <c r="G7" s="91"/>
      <c r="H7" s="91"/>
      <c r="I7" s="92"/>
      <c r="J7" s="93"/>
      <c r="K7" s="78" t="s">
        <v>10</v>
      </c>
      <c r="L7" s="78" t="s">
        <v>11</v>
      </c>
    </row>
    <row r="8" spans="1:13" ht="20.25">
      <c r="A8" s="32" t="s">
        <v>12</v>
      </c>
      <c r="B8" s="36">
        <v>166868</v>
      </c>
      <c r="C8" s="40">
        <v>141820.20000000001</v>
      </c>
      <c r="D8" s="30">
        <f>C8/B8*100</f>
        <v>84.989452741088769</v>
      </c>
      <c r="E8" s="26">
        <v>187313</v>
      </c>
      <c r="F8" s="26">
        <v>128780</v>
      </c>
      <c r="G8" s="27">
        <v>149210.4</v>
      </c>
      <c r="H8" s="29">
        <f>G8/E8*100</f>
        <v>79.658325903701282</v>
      </c>
      <c r="I8" s="26">
        <v>1526.9</v>
      </c>
      <c r="J8" s="26">
        <v>1526.9</v>
      </c>
      <c r="K8" s="31">
        <f>G8-C8</f>
        <v>7390.1999999999825</v>
      </c>
      <c r="L8" s="28"/>
    </row>
    <row r="9" spans="1:13" ht="20.25">
      <c r="A9" s="4" t="s">
        <v>13</v>
      </c>
      <c r="B9" s="35">
        <v>361437.7</v>
      </c>
      <c r="C9" s="41">
        <v>308616.40000000002</v>
      </c>
      <c r="D9" s="30">
        <f>C9/B9*100</f>
        <v>85.385780177330702</v>
      </c>
      <c r="E9" s="37">
        <f>E10+E11+E12+E13+E14+E15+E16+E17+E18+E19+E20+E21+E22+E23+E24+E25+E26+E27+E28+E29+E30+E31+E32+E33+E34+E35+E36+E37+E38+E39+E40+E41+E42+E43</f>
        <v>423595.5</v>
      </c>
      <c r="F9" s="37">
        <f>F10+F11+F12+F13+F14+F15+F16+F17+F18+F19+F20+F21+F22+F23+F24+F25+F26+F27+F28+F29+F30+F31+F32+F33+F34+F35+F36+F37+F38+F39+F40+F41+F42+F43</f>
        <v>380675.20000000007</v>
      </c>
      <c r="G9" s="37">
        <f>G10+G11+G12+G13+G14+G15+G16+G17+G18+G19+G20+G21+G22+G23+G24+G25+G26+G27+G28+G29+G30+G31+G32+G33+G34+G35+G36+G37+G38+G39+G40+G41+G42+G43</f>
        <v>380674.90000000008</v>
      </c>
      <c r="H9" s="29">
        <f t="shared" ref="H9:H44" si="0">G9/E9*100</f>
        <v>89.867550528747373</v>
      </c>
      <c r="I9" s="37">
        <f>I10+I11+I12+I13+I14+I15+I16+I17+I18+I19+I20+I21+I22+I23+I24+I25+I26+I27+I28+I29+I30+I31+I32+I33+I34+I35+I36+I37+I38+I39+I40+I41+I42+I43</f>
        <v>8688.9</v>
      </c>
      <c r="J9" s="37">
        <f>J10+J11+J12+J13+J14+J15+J16+J17+J18+J19+J20+J21+J22+J23+J24+J25+J26+J27+J28+J29+J30+J31+J32+J33+J34+J35+J36+J37+J38+J39+J40+J41+J42+J43</f>
        <v>8688.9</v>
      </c>
      <c r="K9" s="31">
        <f>G9-C9</f>
        <v>72058.500000000058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69838</v>
      </c>
      <c r="H10" s="29">
        <f t="shared" si="0"/>
        <v>69.999348498288555</v>
      </c>
      <c r="I10" s="7"/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18371</v>
      </c>
      <c r="H11" s="29">
        <f t="shared" si="0"/>
        <v>70.003696237839563</v>
      </c>
      <c r="I11" s="7"/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40926</v>
      </c>
      <c r="H12" s="29">
        <f t="shared" si="0"/>
        <v>94.997353834155035</v>
      </c>
      <c r="I12" s="7"/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2760.6</v>
      </c>
      <c r="H13" s="29">
        <f t="shared" si="0"/>
        <v>77.066525222634766</v>
      </c>
      <c r="I13" s="7"/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25</v>
      </c>
      <c r="H14" s="29">
        <f t="shared" si="0"/>
        <v>67.750677506775077</v>
      </c>
      <c r="I14" s="7"/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0"/>
        <v>100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155133.6</v>
      </c>
      <c r="F16" s="13">
        <v>154091.9</v>
      </c>
      <c r="G16" s="65">
        <v>154091.9</v>
      </c>
      <c r="H16" s="29">
        <f t="shared" si="0"/>
        <v>99.328514261256089</v>
      </c>
      <c r="I16" s="7"/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334.9</v>
      </c>
      <c r="H17" s="29">
        <f t="shared" si="0"/>
        <v>70.018816642274714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162.9</v>
      </c>
      <c r="H18" s="29">
        <f t="shared" si="0"/>
        <v>70.004297378599063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520.29999999999995</v>
      </c>
      <c r="H19" s="29">
        <f t="shared" si="0"/>
        <v>71.666666666666657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339.2</v>
      </c>
      <c r="H21" s="29">
        <f t="shared" si="0"/>
        <v>74.994472695113856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25.4</v>
      </c>
      <c r="H22" s="29">
        <f t="shared" si="0"/>
        <v>69.972451790633599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 t="e">
        <f t="shared" si="0"/>
        <v>#DIV/0!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1018.3</v>
      </c>
      <c r="F26" s="13">
        <v>1018.3</v>
      </c>
      <c r="G26" s="65">
        <v>1018.3</v>
      </c>
      <c r="H26" s="29">
        <f t="shared" si="0"/>
        <v>100</v>
      </c>
      <c r="I26" s="7">
        <v>7</v>
      </c>
      <c r="J26" s="7">
        <v>7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0"/>
        <v>74.992105263157896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292.2</v>
      </c>
      <c r="H28" s="29">
        <f t="shared" si="0"/>
        <v>75.019255455712454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0"/>
        <v>100</v>
      </c>
      <c r="I31" s="7"/>
      <c r="J31" s="7"/>
      <c r="K31" s="7"/>
      <c r="L31" s="7"/>
    </row>
    <row r="32" spans="1:12" ht="20.25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0"/>
        <v>#DIV/0!</v>
      </c>
      <c r="I32" s="7"/>
      <c r="J32" s="7"/>
      <c r="K32" s="7"/>
      <c r="L32" s="7"/>
    </row>
    <row r="33" spans="1:12" ht="20.25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0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21621.599999999999</v>
      </c>
      <c r="F34" s="13">
        <v>21621.599999999999</v>
      </c>
      <c r="G34" s="65">
        <v>21621.599999999999</v>
      </c>
      <c r="H34" s="29">
        <f t="shared" si="0"/>
        <v>100</v>
      </c>
      <c r="I34" s="7">
        <v>8681.9</v>
      </c>
      <c r="J34" s="7">
        <v>8681.9</v>
      </c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0"/>
        <v>100</v>
      </c>
      <c r="I35" s="7"/>
      <c r="J35" s="7"/>
      <c r="K35" s="7"/>
      <c r="L35" s="7"/>
    </row>
    <row r="36" spans="1:12" ht="60.75">
      <c r="A36" s="11" t="s">
        <v>107</v>
      </c>
      <c r="B36" s="9"/>
      <c r="C36" s="9"/>
      <c r="D36" s="12"/>
      <c r="E36" s="7"/>
      <c r="F36" s="13">
        <v>503.6</v>
      </c>
      <c r="G36" s="65">
        <v>503.6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0"/>
        <v>100</v>
      </c>
      <c r="I37" s="7"/>
      <c r="J37" s="7"/>
      <c r="K37" s="7"/>
      <c r="L37" s="13"/>
    </row>
    <row r="38" spans="1:12" ht="40.5">
      <c r="A38" s="11" t="s">
        <v>93</v>
      </c>
      <c r="B38" s="9"/>
      <c r="C38" s="9"/>
      <c r="D38" s="12"/>
      <c r="E38" s="7">
        <v>43069.3</v>
      </c>
      <c r="F38" s="13">
        <v>43069.3</v>
      </c>
      <c r="G38" s="13">
        <v>43069.3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528305.69999999995</v>
      </c>
      <c r="C44" s="5">
        <f>C8+C9</f>
        <v>450436.60000000003</v>
      </c>
      <c r="D44" s="5">
        <f>C44/B44*100</f>
        <v>85.260598172611054</v>
      </c>
      <c r="E44" s="5">
        <f t="shared" ref="E44:L44" si="1">E8+E9</f>
        <v>610908.5</v>
      </c>
      <c r="F44" s="5">
        <f t="shared" si="1"/>
        <v>509455.20000000007</v>
      </c>
      <c r="G44" s="5">
        <f t="shared" si="1"/>
        <v>529885.30000000005</v>
      </c>
      <c r="H44" s="34">
        <f t="shared" si="0"/>
        <v>86.737260980981617</v>
      </c>
      <c r="I44" s="5">
        <f t="shared" si="1"/>
        <v>10215.799999999999</v>
      </c>
      <c r="J44" s="5">
        <f t="shared" si="1"/>
        <v>10215.799999999999</v>
      </c>
      <c r="K44" s="5">
        <f t="shared" si="1"/>
        <v>79448.700000000041</v>
      </c>
      <c r="L44" s="5">
        <f t="shared" si="1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94" t="s">
        <v>44</v>
      </c>
      <c r="B47" s="94"/>
      <c r="C47" s="94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autoFilter ref="A1:L44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17">
    <mergeCell ref="A47:C47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78740157480314965" right="0" top="0" bottom="0" header="0" footer="0"/>
  <pageSetup paperSize="9" scale="53" orientation="landscape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zoomScale="75" zoomScaleNormal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/>
  <cols>
    <col min="1" max="1" width="89.140625" customWidth="1"/>
    <col min="2" max="2" width="15.42578125" customWidth="1"/>
    <col min="3" max="3" width="13" customWidth="1"/>
    <col min="5" max="5" width="15.140625" customWidth="1"/>
    <col min="6" max="6" width="15.140625" hidden="1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3" ht="2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3" ht="20.25">
      <c r="A3" s="98" t="s">
        <v>110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0" t="s">
        <v>3</v>
      </c>
      <c r="B5" s="100" t="s">
        <v>4</v>
      </c>
      <c r="C5" s="101"/>
      <c r="D5" s="101"/>
      <c r="E5" s="102" t="s">
        <v>47</v>
      </c>
      <c r="F5" s="103"/>
      <c r="G5" s="103"/>
      <c r="H5" s="103"/>
      <c r="I5" s="103"/>
      <c r="J5" s="104"/>
      <c r="K5" s="93" t="s">
        <v>51</v>
      </c>
      <c r="L5" s="93"/>
    </row>
    <row r="6" spans="1:13" ht="21" customHeight="1">
      <c r="A6" s="99"/>
      <c r="B6" s="105" t="s">
        <v>5</v>
      </c>
      <c r="C6" s="90" t="s">
        <v>6</v>
      </c>
      <c r="D6" s="90" t="s">
        <v>7</v>
      </c>
      <c r="E6" s="105" t="s">
        <v>8</v>
      </c>
      <c r="F6" s="107" t="s">
        <v>87</v>
      </c>
      <c r="G6" s="90" t="s">
        <v>6</v>
      </c>
      <c r="H6" s="90" t="s">
        <v>7</v>
      </c>
      <c r="I6" s="92" t="s">
        <v>109</v>
      </c>
      <c r="J6" s="93" t="s">
        <v>9</v>
      </c>
      <c r="K6" s="93"/>
      <c r="L6" s="93"/>
    </row>
    <row r="7" spans="1:13" ht="53.25" customHeight="1">
      <c r="A7" s="91"/>
      <c r="B7" s="106"/>
      <c r="C7" s="91"/>
      <c r="D7" s="91"/>
      <c r="E7" s="106"/>
      <c r="F7" s="108"/>
      <c r="G7" s="91"/>
      <c r="H7" s="91"/>
      <c r="I7" s="92"/>
      <c r="J7" s="93"/>
      <c r="K7" s="79" t="s">
        <v>10</v>
      </c>
      <c r="L7" s="79" t="s">
        <v>11</v>
      </c>
    </row>
    <row r="8" spans="1:13" ht="20.25">
      <c r="A8" s="32" t="s">
        <v>12</v>
      </c>
      <c r="B8" s="36">
        <v>166868</v>
      </c>
      <c r="C8" s="40">
        <v>145145.79999999999</v>
      </c>
      <c r="D8" s="30">
        <f>C8/B8*100</f>
        <v>86.982405254452615</v>
      </c>
      <c r="E8" s="26">
        <v>187313</v>
      </c>
      <c r="F8" s="26">
        <v>128780</v>
      </c>
      <c r="G8" s="27">
        <v>157043.6</v>
      </c>
      <c r="H8" s="29">
        <f>G8/E8*100</f>
        <v>83.840203296087296</v>
      </c>
      <c r="I8" s="26">
        <v>9360.2000000000007</v>
      </c>
      <c r="J8" s="26">
        <v>7833.2</v>
      </c>
      <c r="K8" s="31">
        <f>G8-C8</f>
        <v>11897.800000000017</v>
      </c>
      <c r="L8" s="28"/>
    </row>
    <row r="9" spans="1:13" ht="20.25">
      <c r="A9" s="4" t="s">
        <v>13</v>
      </c>
      <c r="B9" s="35">
        <v>361437.7</v>
      </c>
      <c r="C9" s="41">
        <v>309673.7</v>
      </c>
      <c r="D9" s="30">
        <f>C9/B9*100</f>
        <v>85.678306385858477</v>
      </c>
      <c r="E9" s="37">
        <f>E10+E11+E12+E13+E14+E15+E16+E17+E18+E19+E20+E21+E22+E23+E24+E25+E26+E27+E28+E29+E30+E31+E32+E33+E34+E35+E36+E37+E38+E39+E40+E41+E42+E43</f>
        <v>436237.19999999995</v>
      </c>
      <c r="F9" s="37">
        <f>F10+F11+F12+F13+F14+F15+F16+F17+F18+F19+F20+F21+F22+F23+F24+F25+F26+F27+F28+F29+F30+F31+F32+F33+F34+F35+F36+F37+F38+F39+F40+F41+F42+F43</f>
        <v>380675.20000000007</v>
      </c>
      <c r="G9" s="37">
        <f>G10+G11+G12+G13+G14+G15+G16+G17+G18+G19+G20+G21+G22+G23+G24+G25+G26+G27+G28+G29+G30+G31+G32+G33+G34+G35+G36+G37+G38+G39+G40+G41+G42+G43</f>
        <v>400932.7</v>
      </c>
      <c r="H9" s="29">
        <f t="shared" ref="H9:H44" si="0">G9/E9*100</f>
        <v>91.907040481646234</v>
      </c>
      <c r="I9" s="37">
        <f>I10+I11+I12+I13+I14+I15+I16+I17+I18+I19+I20+I21+I22+I23+I24+I25+I26+I27+I28+I29+I30+I31+I32+I33+I34+I35+I36+I37+I38+I39+I40+I41+I42+I43</f>
        <v>28750.6</v>
      </c>
      <c r="J9" s="37">
        <f>J10+J11+J12+J13+J14+J15+J16+J17+J18+J19+J20+J21+J22+J23+J24+J25+J26+J27+J28+J29+J30+J31+J32+J33+J34+J35+J36+J37+J38+J39+J40+J41+J42+J43</f>
        <v>20061.7</v>
      </c>
      <c r="K9" s="31">
        <f>G9-C9</f>
        <v>91259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74826.600000000006</v>
      </c>
      <c r="H10" s="29">
        <f t="shared" si="0"/>
        <v>74.999473787079225</v>
      </c>
      <c r="I10" s="7">
        <v>4988.6000000000004</v>
      </c>
      <c r="J10" s="7">
        <v>4988.6000000000004</v>
      </c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19683</v>
      </c>
      <c r="H11" s="29">
        <f t="shared" si="0"/>
        <v>75.00314370744087</v>
      </c>
      <c r="I11" s="7">
        <v>1312</v>
      </c>
      <c r="J11" s="7">
        <v>1312</v>
      </c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41285.199999999997</v>
      </c>
      <c r="H12" s="29">
        <f t="shared" si="0"/>
        <v>95.831128195129196</v>
      </c>
      <c r="I12" s="7">
        <v>3306</v>
      </c>
      <c r="J12" s="7">
        <v>3306</v>
      </c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2898</v>
      </c>
      <c r="H13" s="29">
        <f t="shared" si="0"/>
        <v>80.902264035063226</v>
      </c>
      <c r="I13" s="7">
        <v>136.9</v>
      </c>
      <c r="J13" s="7">
        <v>136.9</v>
      </c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27</v>
      </c>
      <c r="H14" s="29">
        <f t="shared" si="0"/>
        <v>73.170731707317074</v>
      </c>
      <c r="I14" s="7">
        <v>2</v>
      </c>
      <c r="J14" s="7">
        <v>2</v>
      </c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0"/>
        <v>100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164065</v>
      </c>
      <c r="F16" s="13">
        <v>154091.9</v>
      </c>
      <c r="G16" s="65">
        <v>164065</v>
      </c>
      <c r="H16" s="29">
        <f t="shared" si="0"/>
        <v>100</v>
      </c>
      <c r="I16" s="7">
        <v>9799.2000000000007</v>
      </c>
      <c r="J16" s="7">
        <v>9799.2000000000007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359</v>
      </c>
      <c r="H17" s="29">
        <f t="shared" si="0"/>
        <v>75.057495295839431</v>
      </c>
      <c r="I17" s="7">
        <v>23.9</v>
      </c>
      <c r="J17" s="7">
        <v>23.9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175</v>
      </c>
      <c r="H18" s="29">
        <f t="shared" si="0"/>
        <v>75.204125483455101</v>
      </c>
      <c r="I18" s="7">
        <v>11.6</v>
      </c>
      <c r="J18" s="7">
        <v>11.6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726</v>
      </c>
      <c r="H19" s="29">
        <f t="shared" si="0"/>
        <v>100</v>
      </c>
      <c r="I19" s="7">
        <v>205.7</v>
      </c>
      <c r="J19" s="7">
        <v>205.7</v>
      </c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358.1</v>
      </c>
      <c r="H21" s="29">
        <f t="shared" si="0"/>
        <v>79.173115189033823</v>
      </c>
      <c r="I21" s="7">
        <v>18.8</v>
      </c>
      <c r="J21" s="7">
        <v>18.8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27.2</v>
      </c>
      <c r="H22" s="29">
        <f t="shared" si="0"/>
        <v>74.931129476584019</v>
      </c>
      <c r="I22" s="7">
        <v>1.8</v>
      </c>
      <c r="J22" s="7">
        <v>1.8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>
        <v>0.4</v>
      </c>
      <c r="F24" s="13"/>
      <c r="G24" s="65">
        <v>0.4</v>
      </c>
      <c r="H24" s="29">
        <f t="shared" si="0"/>
        <v>100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1277.8</v>
      </c>
      <c r="F26" s="13">
        <v>1018.3</v>
      </c>
      <c r="G26" s="65">
        <v>1277.8</v>
      </c>
      <c r="H26" s="29">
        <f t="shared" si="0"/>
        <v>100</v>
      </c>
      <c r="I26" s="7">
        <v>246</v>
      </c>
      <c r="J26" s="7">
        <v>239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0"/>
        <v>74.992105263157896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308.39999999999998</v>
      </c>
      <c r="H28" s="29">
        <f t="shared" si="0"/>
        <v>79.178433889602047</v>
      </c>
      <c r="I28" s="7">
        <v>16.2</v>
      </c>
      <c r="J28" s="7">
        <v>16.2</v>
      </c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0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21621.599999999999</v>
      </c>
      <c r="F34" s="13">
        <v>21621.599999999999</v>
      </c>
      <c r="G34" s="65">
        <v>21621.599999999999</v>
      </c>
      <c r="H34" s="29">
        <f t="shared" si="0"/>
        <v>100</v>
      </c>
      <c r="I34" s="7">
        <v>8681.9</v>
      </c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0"/>
        <v>100</v>
      </c>
      <c r="I35" s="7"/>
      <c r="J35" s="7"/>
      <c r="K35" s="7"/>
      <c r="L35" s="7"/>
    </row>
    <row r="36" spans="1:12" ht="60.75">
      <c r="A36" s="11" t="s">
        <v>107</v>
      </c>
      <c r="B36" s="9"/>
      <c r="C36" s="9"/>
      <c r="D36" s="12"/>
      <c r="E36" s="7">
        <v>503.6</v>
      </c>
      <c r="F36" s="13">
        <v>503.6</v>
      </c>
      <c r="G36" s="65">
        <v>503.6</v>
      </c>
      <c r="H36" s="29">
        <f t="shared" si="0"/>
        <v>100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0"/>
        <v>100</v>
      </c>
      <c r="I37" s="7"/>
      <c r="J37" s="7"/>
      <c r="K37" s="7"/>
      <c r="L37" s="13"/>
    </row>
    <row r="38" spans="1:12" ht="40.5">
      <c r="A38" s="11" t="s">
        <v>93</v>
      </c>
      <c r="B38" s="9"/>
      <c r="C38" s="9"/>
      <c r="D38" s="12"/>
      <c r="E38" s="7">
        <v>46016.1</v>
      </c>
      <c r="F38" s="13">
        <v>43069.3</v>
      </c>
      <c r="G38" s="13">
        <v>46016.1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528305.69999999995</v>
      </c>
      <c r="C44" s="5">
        <f>C8+C9</f>
        <v>454819.5</v>
      </c>
      <c r="D44" s="5">
        <f>C44/B44*100</f>
        <v>86.090212541715914</v>
      </c>
      <c r="E44" s="5">
        <f t="shared" ref="E44:L44" si="1">E8+E9</f>
        <v>623550.19999999995</v>
      </c>
      <c r="F44" s="5">
        <f t="shared" si="1"/>
        <v>509455.20000000007</v>
      </c>
      <c r="G44" s="5">
        <f t="shared" si="1"/>
        <v>557976.30000000005</v>
      </c>
      <c r="H44" s="34">
        <f t="shared" si="0"/>
        <v>89.483781738823936</v>
      </c>
      <c r="I44" s="5">
        <f t="shared" si="1"/>
        <v>38110.800000000003</v>
      </c>
      <c r="J44" s="5">
        <f t="shared" si="1"/>
        <v>27894.9</v>
      </c>
      <c r="K44" s="5">
        <f t="shared" si="1"/>
        <v>103156.80000000002</v>
      </c>
      <c r="L44" s="5">
        <f t="shared" si="1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94" t="s">
        <v>44</v>
      </c>
      <c r="B47" s="94"/>
      <c r="C47" s="94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7:C47"/>
    <mergeCell ref="E6:E7"/>
    <mergeCell ref="F6:F7"/>
    <mergeCell ref="G6:G7"/>
    <mergeCell ref="H6:H7"/>
  </mergeCells>
  <pageMargins left="0" right="0" top="0" bottom="0" header="0" footer="0"/>
  <pageSetup paperSize="9" scale="49" orientation="landscape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opLeftCell="C1" workbookViewId="0">
      <selection activeCell="C1" sqref="A1:XFD1048576"/>
    </sheetView>
  </sheetViews>
  <sheetFormatPr defaultRowHeight="15"/>
  <cols>
    <col min="1" max="1" width="89.140625" customWidth="1"/>
    <col min="2" max="2" width="15.42578125" customWidth="1"/>
    <col min="3" max="3" width="13" customWidth="1"/>
    <col min="5" max="5" width="15.140625" customWidth="1"/>
    <col min="6" max="6" width="15.140625" hidden="1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3" ht="2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3" ht="20.25">
      <c r="A3" s="98" t="s">
        <v>112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0" t="s">
        <v>3</v>
      </c>
      <c r="B5" s="100" t="s">
        <v>4</v>
      </c>
      <c r="C5" s="101"/>
      <c r="D5" s="101"/>
      <c r="E5" s="102" t="s">
        <v>47</v>
      </c>
      <c r="F5" s="103"/>
      <c r="G5" s="103"/>
      <c r="H5" s="103"/>
      <c r="I5" s="103"/>
      <c r="J5" s="104"/>
      <c r="K5" s="93" t="s">
        <v>51</v>
      </c>
      <c r="L5" s="93"/>
    </row>
    <row r="6" spans="1:13" ht="21" customHeight="1">
      <c r="A6" s="99"/>
      <c r="B6" s="105" t="s">
        <v>5</v>
      </c>
      <c r="C6" s="90" t="s">
        <v>6</v>
      </c>
      <c r="D6" s="90" t="s">
        <v>7</v>
      </c>
      <c r="E6" s="105" t="s">
        <v>8</v>
      </c>
      <c r="F6" s="107" t="s">
        <v>87</v>
      </c>
      <c r="G6" s="90" t="s">
        <v>6</v>
      </c>
      <c r="H6" s="90" t="s">
        <v>7</v>
      </c>
      <c r="I6" s="92" t="s">
        <v>109</v>
      </c>
      <c r="J6" s="93" t="s">
        <v>9</v>
      </c>
      <c r="K6" s="93"/>
      <c r="L6" s="93"/>
    </row>
    <row r="7" spans="1:13" ht="53.25" customHeight="1">
      <c r="A7" s="91"/>
      <c r="B7" s="106"/>
      <c r="C7" s="91"/>
      <c r="D7" s="91"/>
      <c r="E7" s="106"/>
      <c r="F7" s="108"/>
      <c r="G7" s="91"/>
      <c r="H7" s="91"/>
      <c r="I7" s="92"/>
      <c r="J7" s="93"/>
      <c r="K7" s="80" t="s">
        <v>10</v>
      </c>
      <c r="L7" s="80" t="s">
        <v>11</v>
      </c>
    </row>
    <row r="8" spans="1:13" ht="20.25">
      <c r="A8" s="32" t="s">
        <v>12</v>
      </c>
      <c r="B8" s="36">
        <v>166868</v>
      </c>
      <c r="C8" s="40">
        <v>150816.79999999999</v>
      </c>
      <c r="D8" s="30">
        <f>C8/B8*100</f>
        <v>90.380899872953464</v>
      </c>
      <c r="E8" s="26">
        <v>187313</v>
      </c>
      <c r="F8" s="26">
        <v>128780</v>
      </c>
      <c r="G8" s="27">
        <v>163808.5</v>
      </c>
      <c r="H8" s="29">
        <f>G8/E8*100</f>
        <v>87.45175188054219</v>
      </c>
      <c r="I8" s="26">
        <v>16125.1</v>
      </c>
      <c r="J8" s="26">
        <v>6764.9</v>
      </c>
      <c r="K8" s="31">
        <f>G8-C8</f>
        <v>12991.700000000012</v>
      </c>
      <c r="L8" s="28"/>
    </row>
    <row r="9" spans="1:13" ht="20.25">
      <c r="A9" s="4" t="s">
        <v>13</v>
      </c>
      <c r="B9" s="35">
        <v>362747.5</v>
      </c>
      <c r="C9" s="41">
        <v>310949</v>
      </c>
      <c r="D9" s="30">
        <f>C9/B9*100</f>
        <v>85.720508066906049</v>
      </c>
      <c r="E9" s="37">
        <f>E10+E11+E12+E13+E14+E15+E16+E17+E18+E19+E20+E21+E22+E23+E24+E25+E26+E27+E28+E29+E30+E31+E32+E33+E34+E35+E36+E37+E38+E39+E40+E41+E42+E43</f>
        <v>446237.19999999995</v>
      </c>
      <c r="F9" s="37">
        <f>F10+F11+F12+F13+F14+F15+F16+F17+F18+F19+F20+F21+F22+F23+F24+F25+F26+F27+F28+F29+F30+F31+F32+F33+F34+F35+F36+F37+F38+F39+F40+F41+F42+F43</f>
        <v>380675.20000000007</v>
      </c>
      <c r="G9" s="37">
        <f>G10+G11+G12+G13+G14+G15+G16+G17+G18+G19+G20+G21+G22+G23+G24+G25+G26+G27+G28+G29+G30+G31+G32+G33+G34+G35+G36+G37+G38+G39+G40+G41+G42+G43</f>
        <v>410932.7</v>
      </c>
      <c r="H9" s="29">
        <f t="shared" ref="H9:H44" si="0">G9/E9*100</f>
        <v>92.088400518827214</v>
      </c>
      <c r="I9" s="37">
        <f>I10+I11+I12+I13+I14+I15+I16+I17+I18+I19+I20+I21+I22+I23+I24+I25+I26+I27+I28+I29+I30+I31+I32+I33+I34+I35+I36+I37+I38+I39+I40+I41+I42+I43</f>
        <v>38750.6</v>
      </c>
      <c r="J9" s="37">
        <f>J10+J11+J12+J13+J14+J15+J16+J17+J18+J19+J20+J21+J22+J23+J24+J25+J26+J27+J28+J29+J30+J31+J32+J33+J34+J35+J36+J37+J38+J39+J40+J41+J42+J43</f>
        <v>10000</v>
      </c>
      <c r="K9" s="31">
        <f>G9-C9</f>
        <v>99983.700000000012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74826.600000000006</v>
      </c>
      <c r="H10" s="29">
        <f t="shared" si="0"/>
        <v>74.999473787079225</v>
      </c>
      <c r="I10" s="7">
        <v>4988.6000000000004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19683</v>
      </c>
      <c r="H11" s="29">
        <f t="shared" si="0"/>
        <v>75.00314370744087</v>
      </c>
      <c r="I11" s="7">
        <v>1312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41285.199999999997</v>
      </c>
      <c r="H12" s="29">
        <f t="shared" si="0"/>
        <v>95.831128195129196</v>
      </c>
      <c r="I12" s="7">
        <v>3306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2898</v>
      </c>
      <c r="H13" s="29">
        <f t="shared" si="0"/>
        <v>80.902264035063226</v>
      </c>
      <c r="I13" s="7">
        <v>136.9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27</v>
      </c>
      <c r="H14" s="29">
        <f t="shared" si="0"/>
        <v>73.170731707317074</v>
      </c>
      <c r="I14" s="7">
        <v>2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0"/>
        <v>100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164065</v>
      </c>
      <c r="F16" s="13">
        <v>154091.9</v>
      </c>
      <c r="G16" s="65">
        <v>164065</v>
      </c>
      <c r="H16" s="29">
        <f t="shared" si="0"/>
        <v>100</v>
      </c>
      <c r="I16" s="7">
        <v>9799.2000000000007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359</v>
      </c>
      <c r="H17" s="29">
        <f t="shared" si="0"/>
        <v>75.057495295839431</v>
      </c>
      <c r="I17" s="7">
        <v>23.9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175</v>
      </c>
      <c r="H18" s="29">
        <f t="shared" si="0"/>
        <v>75.204125483455101</v>
      </c>
      <c r="I18" s="7">
        <v>11.6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726</v>
      </c>
      <c r="H19" s="29">
        <f t="shared" si="0"/>
        <v>100</v>
      </c>
      <c r="I19" s="7">
        <v>205.7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358.1</v>
      </c>
      <c r="H21" s="29">
        <f t="shared" si="0"/>
        <v>79.173115189033823</v>
      </c>
      <c r="I21" s="7">
        <v>18.8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27.2</v>
      </c>
      <c r="H22" s="29">
        <f t="shared" si="0"/>
        <v>74.931129476584019</v>
      </c>
      <c r="I22" s="7">
        <v>1.8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>
        <v>0.4</v>
      </c>
      <c r="F24" s="13"/>
      <c r="G24" s="65">
        <v>0.4</v>
      </c>
      <c r="H24" s="29">
        <f t="shared" si="0"/>
        <v>100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1277.8</v>
      </c>
      <c r="F26" s="13">
        <v>1018.3</v>
      </c>
      <c r="G26" s="65">
        <v>1277.8</v>
      </c>
      <c r="H26" s="29">
        <f t="shared" si="0"/>
        <v>100</v>
      </c>
      <c r="I26" s="7">
        <v>246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0"/>
        <v>74.992105263157896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308.39999999999998</v>
      </c>
      <c r="H28" s="29">
        <f t="shared" si="0"/>
        <v>79.178433889602047</v>
      </c>
      <c r="I28" s="7">
        <v>16.2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0"/>
        <v>#DIV/0!</v>
      </c>
      <c r="I32" s="7"/>
      <c r="J32" s="7"/>
      <c r="K32" s="7"/>
      <c r="L32" s="7"/>
    </row>
    <row r="33" spans="1:12" ht="40.5">
      <c r="A33" s="11" t="s">
        <v>111</v>
      </c>
      <c r="B33" s="9"/>
      <c r="C33" s="9"/>
      <c r="D33" s="12"/>
      <c r="E33" s="7">
        <v>10000</v>
      </c>
      <c r="F33" s="13"/>
      <c r="G33" s="65">
        <v>10000</v>
      </c>
      <c r="H33" s="29">
        <f t="shared" si="0"/>
        <v>100</v>
      </c>
      <c r="I33" s="7">
        <v>10000</v>
      </c>
      <c r="J33" s="7">
        <v>10000</v>
      </c>
      <c r="K33" s="7"/>
      <c r="L33" s="7"/>
    </row>
    <row r="34" spans="1:12" ht="20.25">
      <c r="A34" s="11" t="s">
        <v>39</v>
      </c>
      <c r="B34" s="9"/>
      <c r="C34" s="9"/>
      <c r="D34" s="12"/>
      <c r="E34" s="7">
        <v>21621.599999999999</v>
      </c>
      <c r="F34" s="13">
        <v>21621.599999999999</v>
      </c>
      <c r="G34" s="65">
        <v>21621.599999999999</v>
      </c>
      <c r="H34" s="29">
        <f t="shared" si="0"/>
        <v>100</v>
      </c>
      <c r="I34" s="7">
        <v>8681.9</v>
      </c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0"/>
        <v>100</v>
      </c>
      <c r="I35" s="7"/>
      <c r="J35" s="7"/>
      <c r="K35" s="7"/>
      <c r="L35" s="7"/>
    </row>
    <row r="36" spans="1:12" ht="60.75">
      <c r="A36" s="11" t="s">
        <v>107</v>
      </c>
      <c r="B36" s="9"/>
      <c r="C36" s="9"/>
      <c r="D36" s="12"/>
      <c r="E36" s="7">
        <v>503.6</v>
      </c>
      <c r="F36" s="13">
        <v>503.6</v>
      </c>
      <c r="G36" s="65">
        <v>503.6</v>
      </c>
      <c r="H36" s="29">
        <f t="shared" si="0"/>
        <v>100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0"/>
        <v>100</v>
      </c>
      <c r="I37" s="7"/>
      <c r="J37" s="7"/>
      <c r="K37" s="7"/>
      <c r="L37" s="13"/>
    </row>
    <row r="38" spans="1:12" ht="40.5">
      <c r="A38" s="11" t="s">
        <v>93</v>
      </c>
      <c r="B38" s="9"/>
      <c r="C38" s="9"/>
      <c r="D38" s="12"/>
      <c r="E38" s="7">
        <v>46016.1</v>
      </c>
      <c r="F38" s="13">
        <v>43069.3</v>
      </c>
      <c r="G38" s="13">
        <v>46016.1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529615.5</v>
      </c>
      <c r="C44" s="5">
        <f>C8+C9</f>
        <v>461765.8</v>
      </c>
      <c r="D44" s="5">
        <f>C44/B44*100</f>
        <v>87.188875703222436</v>
      </c>
      <c r="E44" s="5">
        <f t="shared" ref="E44:L44" si="1">E8+E9</f>
        <v>633550.19999999995</v>
      </c>
      <c r="F44" s="5">
        <f t="shared" si="1"/>
        <v>509455.20000000007</v>
      </c>
      <c r="G44" s="5">
        <f t="shared" si="1"/>
        <v>574741.19999999995</v>
      </c>
      <c r="H44" s="34">
        <f t="shared" si="0"/>
        <v>90.717546928404417</v>
      </c>
      <c r="I44" s="5">
        <f t="shared" si="1"/>
        <v>54875.7</v>
      </c>
      <c r="J44" s="5">
        <f t="shared" si="1"/>
        <v>16764.900000000001</v>
      </c>
      <c r="K44" s="5">
        <f t="shared" si="1"/>
        <v>112975.40000000002</v>
      </c>
      <c r="L44" s="5">
        <f t="shared" si="1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94" t="s">
        <v>44</v>
      </c>
      <c r="B47" s="94"/>
      <c r="C47" s="94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A47:C47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48" orientation="landscape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opLeftCell="B1" workbookViewId="0">
      <selection activeCell="I8" sqref="I8"/>
    </sheetView>
  </sheetViews>
  <sheetFormatPr defaultRowHeight="15"/>
  <cols>
    <col min="1" max="1" width="92.140625" customWidth="1"/>
    <col min="2" max="2" width="15.42578125" customWidth="1"/>
    <col min="3" max="3" width="13" customWidth="1"/>
    <col min="5" max="5" width="15.140625" customWidth="1"/>
    <col min="6" max="6" width="15.140625" hidden="1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3" ht="2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3" ht="20.25">
      <c r="A3" s="98" t="s">
        <v>113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0" t="s">
        <v>3</v>
      </c>
      <c r="B5" s="100" t="s">
        <v>4</v>
      </c>
      <c r="C5" s="101"/>
      <c r="D5" s="101"/>
      <c r="E5" s="102" t="s">
        <v>47</v>
      </c>
      <c r="F5" s="103"/>
      <c r="G5" s="103"/>
      <c r="H5" s="103"/>
      <c r="I5" s="103"/>
      <c r="J5" s="104"/>
      <c r="K5" s="93" t="s">
        <v>51</v>
      </c>
      <c r="L5" s="93"/>
    </row>
    <row r="6" spans="1:13" ht="25.5" customHeight="1">
      <c r="A6" s="99"/>
      <c r="B6" s="105" t="s">
        <v>5</v>
      </c>
      <c r="C6" s="90" t="s">
        <v>6</v>
      </c>
      <c r="D6" s="90" t="s">
        <v>7</v>
      </c>
      <c r="E6" s="105" t="s">
        <v>8</v>
      </c>
      <c r="F6" s="107" t="s">
        <v>87</v>
      </c>
      <c r="G6" s="90" t="s">
        <v>6</v>
      </c>
      <c r="H6" s="90" t="s">
        <v>7</v>
      </c>
      <c r="I6" s="92" t="s">
        <v>109</v>
      </c>
      <c r="J6" s="93" t="s">
        <v>9</v>
      </c>
      <c r="K6" s="93"/>
      <c r="L6" s="93"/>
    </row>
    <row r="7" spans="1:13" ht="28.5" customHeight="1">
      <c r="A7" s="91"/>
      <c r="B7" s="106"/>
      <c r="C7" s="91"/>
      <c r="D7" s="91"/>
      <c r="E7" s="106"/>
      <c r="F7" s="108"/>
      <c r="G7" s="91"/>
      <c r="H7" s="91"/>
      <c r="I7" s="92"/>
      <c r="J7" s="93"/>
      <c r="K7" s="81" t="s">
        <v>10</v>
      </c>
      <c r="L7" s="81" t="s">
        <v>11</v>
      </c>
    </row>
    <row r="8" spans="1:13" ht="20.25">
      <c r="A8" s="32" t="s">
        <v>12</v>
      </c>
      <c r="B8" s="36">
        <v>166868</v>
      </c>
      <c r="C8" s="40">
        <v>152884.29999999999</v>
      </c>
      <c r="D8" s="30">
        <f>C8/B8*100</f>
        <v>91.619903156986354</v>
      </c>
      <c r="E8" s="26">
        <v>187313</v>
      </c>
      <c r="F8" s="26">
        <v>128780</v>
      </c>
      <c r="G8" s="27">
        <v>169355.2</v>
      </c>
      <c r="H8" s="29">
        <f>G8/E8*100</f>
        <v>90.412945177323522</v>
      </c>
      <c r="I8" s="26">
        <v>21671.8</v>
      </c>
      <c r="J8" s="26">
        <v>5546.7</v>
      </c>
      <c r="K8" s="31">
        <f>G8-C8</f>
        <v>16470.900000000023</v>
      </c>
      <c r="L8" s="28"/>
    </row>
    <row r="9" spans="1:13" ht="20.25">
      <c r="A9" s="4" t="s">
        <v>13</v>
      </c>
      <c r="B9" s="35">
        <v>362747.5</v>
      </c>
      <c r="C9" s="41">
        <v>310949</v>
      </c>
      <c r="D9" s="30">
        <f>C9/B9*100</f>
        <v>85.720508066906049</v>
      </c>
      <c r="E9" s="37">
        <f>E10+E11+E12+E13+E14+E15+E16+E17+E18+E19+E20+E21+E22+E23+E24+E25+E26+E27+E28+E29+E30+E31+E32+E33+E34+E35+E36+E37+E38+E39+E40+E41+E42+E43</f>
        <v>446237.19999999995</v>
      </c>
      <c r="F9" s="37">
        <f>F10+F11+F12+F13+F14+F15+F16+F17+F18+F19+F20+F21+F22+F23+F24+F25+F26+F27+F28+F29+F30+F31+F32+F33+F34+F35+F36+F37+F38+F39+F40+F41+F42+F43</f>
        <v>380675.20000000007</v>
      </c>
      <c r="G9" s="37">
        <f>G10+G11+G12+G13+G14+G15+G16+G17+G18+G19+G20+G21+G22+G23+G24+G25+G26+G27+G28+G29+G30+G31+G32+G33+G34+G35+G36+G37+G38+G39+G40+G41+G42+G43</f>
        <v>417977.30000000005</v>
      </c>
      <c r="H9" s="29">
        <f t="shared" ref="H9:H44" si="0">G9/E9*100</f>
        <v>93.667067649223341</v>
      </c>
      <c r="I9" s="37">
        <f>I10+I11+I12+I13+I14+I15+I16+I17+I18+I19+I20+I21+I22+I23+I24+I25+I26+I27+I28+I29+I30+I31+I32+I33+I34+I35+I36+I37+I38+I39+I40+I41+I42+I43</f>
        <v>45795.200000000004</v>
      </c>
      <c r="J9" s="37">
        <f>J10+J11+J12+J13+J14+J15+J16+J17+J18+J19+J20+J21+J22+J23+J24+J25+J26+J27+J28+J29+J30+J31+J32+J33+J34+J35+J36+J37+J38+J39+J40+J41+J42+J43</f>
        <v>7044.6</v>
      </c>
      <c r="K9" s="31">
        <f>G9-C9</f>
        <v>107028.30000000005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79815.199999999997</v>
      </c>
      <c r="H10" s="29">
        <f t="shared" si="0"/>
        <v>79.999599075869881</v>
      </c>
      <c r="I10" s="7">
        <v>9977.2000000000007</v>
      </c>
      <c r="J10" s="7">
        <v>4988.6000000000004</v>
      </c>
      <c r="K10" s="7"/>
      <c r="L10" s="7"/>
      <c r="M10" s="45"/>
    </row>
    <row r="11" spans="1:13" ht="20.25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20995</v>
      </c>
      <c r="H11" s="29">
        <f t="shared" si="0"/>
        <v>80.002591177042177</v>
      </c>
      <c r="I11" s="7">
        <v>2624</v>
      </c>
      <c r="J11" s="7">
        <v>1312</v>
      </c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41644.400000000001</v>
      </c>
      <c r="H12" s="29">
        <f t="shared" si="0"/>
        <v>96.664902556103371</v>
      </c>
      <c r="I12" s="7">
        <v>3665.2</v>
      </c>
      <c r="J12" s="7">
        <v>359.2</v>
      </c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3034.9</v>
      </c>
      <c r="H13" s="29">
        <f t="shared" si="0"/>
        <v>84.724044554870048</v>
      </c>
      <c r="I13" s="7">
        <v>273.8</v>
      </c>
      <c r="J13" s="7">
        <v>136.9</v>
      </c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29</v>
      </c>
      <c r="H14" s="29">
        <f t="shared" si="0"/>
        <v>78.590785907859086</v>
      </c>
      <c r="I14" s="7">
        <v>4</v>
      </c>
      <c r="J14" s="7">
        <v>2</v>
      </c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0"/>
        <v>100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164065</v>
      </c>
      <c r="F16" s="13">
        <v>154091.9</v>
      </c>
      <c r="G16" s="65">
        <v>164238.6</v>
      </c>
      <c r="H16" s="29">
        <f t="shared" si="0"/>
        <v>100.10581172096427</v>
      </c>
      <c r="I16" s="7">
        <v>9972.7999999999993</v>
      </c>
      <c r="J16" s="7">
        <v>173.6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382.9</v>
      </c>
      <c r="H17" s="29">
        <f t="shared" si="0"/>
        <v>80.05435918879364</v>
      </c>
      <c r="I17" s="7">
        <v>47.8</v>
      </c>
      <c r="J17" s="7">
        <v>23.9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186.6</v>
      </c>
      <c r="H18" s="29">
        <f t="shared" si="0"/>
        <v>80.189084658358396</v>
      </c>
      <c r="I18" s="7">
        <v>23.2</v>
      </c>
      <c r="J18" s="7">
        <v>11.6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726</v>
      </c>
      <c r="H19" s="29">
        <f t="shared" si="0"/>
        <v>100</v>
      </c>
      <c r="I19" s="7">
        <v>205.7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376.9</v>
      </c>
      <c r="H21" s="29">
        <f t="shared" si="0"/>
        <v>83.329648463409228</v>
      </c>
      <c r="I21" s="7">
        <v>37.6</v>
      </c>
      <c r="J21" s="7">
        <v>18.8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29</v>
      </c>
      <c r="H22" s="29">
        <f t="shared" si="0"/>
        <v>79.889807162534439</v>
      </c>
      <c r="I22" s="7">
        <v>3.6</v>
      </c>
      <c r="J22" s="7">
        <v>1.8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>
        <v>0.4</v>
      </c>
      <c r="F24" s="13"/>
      <c r="G24" s="65">
        <v>0.4</v>
      </c>
      <c r="H24" s="29">
        <f t="shared" si="0"/>
        <v>100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1277.8</v>
      </c>
      <c r="F26" s="13">
        <v>1018.3</v>
      </c>
      <c r="G26" s="65">
        <v>1277.8</v>
      </c>
      <c r="H26" s="29">
        <f t="shared" si="0"/>
        <v>100</v>
      </c>
      <c r="I26" s="7">
        <v>246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0"/>
        <v>74.992105263157896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324.60000000000002</v>
      </c>
      <c r="H28" s="29">
        <f t="shared" si="0"/>
        <v>83.337612323491655</v>
      </c>
      <c r="I28" s="7">
        <v>32.4</v>
      </c>
      <c r="J28" s="7">
        <v>16.2</v>
      </c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0"/>
        <v>#DIV/0!</v>
      </c>
      <c r="I32" s="7"/>
      <c r="J32" s="7"/>
      <c r="K32" s="7"/>
      <c r="L32" s="7"/>
    </row>
    <row r="33" spans="1:12" ht="40.5">
      <c r="A33" s="11" t="s">
        <v>111</v>
      </c>
      <c r="B33" s="9"/>
      <c r="C33" s="9"/>
      <c r="D33" s="12"/>
      <c r="E33" s="7">
        <v>10000</v>
      </c>
      <c r="F33" s="13"/>
      <c r="G33" s="65">
        <v>10000</v>
      </c>
      <c r="H33" s="29">
        <f t="shared" si="0"/>
        <v>100</v>
      </c>
      <c r="I33" s="7">
        <v>10000</v>
      </c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21621.599999999999</v>
      </c>
      <c r="F34" s="13">
        <v>21621.599999999999</v>
      </c>
      <c r="G34" s="65">
        <v>21621.599999999999</v>
      </c>
      <c r="H34" s="29">
        <f t="shared" si="0"/>
        <v>100</v>
      </c>
      <c r="I34" s="7">
        <v>8681.9</v>
      </c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0"/>
        <v>100</v>
      </c>
      <c r="I35" s="7"/>
      <c r="J35" s="7"/>
      <c r="K35" s="7"/>
      <c r="L35" s="7"/>
    </row>
    <row r="36" spans="1:12" ht="40.5">
      <c r="A36" s="11" t="s">
        <v>107</v>
      </c>
      <c r="B36" s="9"/>
      <c r="C36" s="9"/>
      <c r="D36" s="12"/>
      <c r="E36" s="7">
        <v>503.6</v>
      </c>
      <c r="F36" s="13">
        <v>503.6</v>
      </c>
      <c r="G36" s="65">
        <v>503.6</v>
      </c>
      <c r="H36" s="29">
        <f t="shared" si="0"/>
        <v>100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0"/>
        <v>100</v>
      </c>
      <c r="I37" s="7"/>
      <c r="J37" s="7"/>
      <c r="K37" s="7"/>
      <c r="L37" s="13"/>
    </row>
    <row r="38" spans="1:12" ht="40.5">
      <c r="A38" s="11" t="s">
        <v>93</v>
      </c>
      <c r="B38" s="9"/>
      <c r="C38" s="9"/>
      <c r="D38" s="12"/>
      <c r="E38" s="7">
        <v>46016.1</v>
      </c>
      <c r="F38" s="13">
        <v>43069.3</v>
      </c>
      <c r="G38" s="13">
        <v>46016.1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529615.5</v>
      </c>
      <c r="C44" s="5">
        <f>C8+C9</f>
        <v>463833.3</v>
      </c>
      <c r="D44" s="5">
        <f>C44/B44*100</f>
        <v>87.579253250707339</v>
      </c>
      <c r="E44" s="5">
        <f t="shared" ref="E44:L44" si="1">E8+E9</f>
        <v>633550.19999999995</v>
      </c>
      <c r="F44" s="5">
        <f t="shared" si="1"/>
        <v>509455.20000000007</v>
      </c>
      <c r="G44" s="5">
        <f t="shared" si="1"/>
        <v>587332.5</v>
      </c>
      <c r="H44" s="34">
        <f t="shared" si="0"/>
        <v>92.70496639413895</v>
      </c>
      <c r="I44" s="5">
        <f t="shared" si="1"/>
        <v>67467</v>
      </c>
      <c r="J44" s="5">
        <f t="shared" si="1"/>
        <v>12591.3</v>
      </c>
      <c r="K44" s="5">
        <f t="shared" si="1"/>
        <v>123499.20000000007</v>
      </c>
      <c r="L44" s="5">
        <f t="shared" si="1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94" t="s">
        <v>44</v>
      </c>
      <c r="B47" s="94"/>
      <c r="C47" s="94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A47:C47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1.1811023622047245" right="0.19685039370078741" top="0.19685039370078741" bottom="0.19685039370078741" header="0" footer="0"/>
  <pageSetup paperSize="9" scale="5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6"/>
  <sheetViews>
    <sheetView zoomScale="50" zoomScaleNormal="50" workbookViewId="0">
      <selection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3" ht="2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3" ht="20.25">
      <c r="A3" s="98" t="s">
        <v>55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0" t="s">
        <v>3</v>
      </c>
      <c r="B5" s="100" t="s">
        <v>4</v>
      </c>
      <c r="C5" s="101"/>
      <c r="D5" s="101"/>
      <c r="E5" s="102" t="s">
        <v>47</v>
      </c>
      <c r="F5" s="103"/>
      <c r="G5" s="103"/>
      <c r="H5" s="103"/>
      <c r="I5" s="103"/>
      <c r="J5" s="104"/>
      <c r="K5" s="93" t="s">
        <v>51</v>
      </c>
      <c r="L5" s="93"/>
    </row>
    <row r="6" spans="1:13" ht="22.5" customHeight="1">
      <c r="A6" s="99"/>
      <c r="B6" s="105" t="s">
        <v>5</v>
      </c>
      <c r="C6" s="90" t="s">
        <v>6</v>
      </c>
      <c r="D6" s="90" t="s">
        <v>7</v>
      </c>
      <c r="E6" s="105" t="s">
        <v>8</v>
      </c>
      <c r="F6" s="95" t="s">
        <v>49</v>
      </c>
      <c r="G6" s="90" t="s">
        <v>6</v>
      </c>
      <c r="H6" s="90" t="s">
        <v>7</v>
      </c>
      <c r="I6" s="92" t="s">
        <v>54</v>
      </c>
      <c r="J6" s="93" t="s">
        <v>9</v>
      </c>
      <c r="K6" s="93"/>
      <c r="L6" s="93"/>
    </row>
    <row r="7" spans="1:13" ht="20.25">
      <c r="A7" s="91"/>
      <c r="B7" s="106"/>
      <c r="C7" s="91"/>
      <c r="D7" s="91"/>
      <c r="E7" s="106"/>
      <c r="F7" s="96"/>
      <c r="G7" s="91"/>
      <c r="H7" s="91"/>
      <c r="I7" s="92"/>
      <c r="J7" s="93"/>
      <c r="K7" s="43" t="s">
        <v>10</v>
      </c>
      <c r="L7" s="43" t="s">
        <v>11</v>
      </c>
    </row>
    <row r="8" spans="1:13" ht="20.25">
      <c r="A8" s="32" t="s">
        <v>12</v>
      </c>
      <c r="B8" s="36">
        <v>166868</v>
      </c>
      <c r="C8" s="40">
        <v>15648.9</v>
      </c>
      <c r="D8" s="30">
        <f>C8/B8*100</f>
        <v>9.378011362274373</v>
      </c>
      <c r="E8" s="26">
        <v>187313</v>
      </c>
      <c r="F8" s="26">
        <v>35849</v>
      </c>
      <c r="G8" s="27">
        <v>19576.900000000001</v>
      </c>
      <c r="H8" s="29">
        <f>G8/F8*100</f>
        <v>54.609333593684624</v>
      </c>
      <c r="I8" s="26">
        <v>9137.1</v>
      </c>
      <c r="J8" s="27">
        <v>6361.2</v>
      </c>
      <c r="K8" s="31">
        <f>G8-C8</f>
        <v>3928.0000000000018</v>
      </c>
      <c r="L8" s="28"/>
    </row>
    <row r="9" spans="1:13" ht="40.5" customHeight="1">
      <c r="A9" s="4" t="s">
        <v>13</v>
      </c>
      <c r="B9" s="35">
        <v>274220.5</v>
      </c>
      <c r="C9" s="41">
        <v>42535.799999999988</v>
      </c>
      <c r="D9" s="30">
        <f>C9/B9*100</f>
        <v>15.511531778258734</v>
      </c>
      <c r="E9" s="37">
        <f>E10+E11+E12+E13+E14+E15+E16+E17+E18+E19+E20+E21+E22+E23+E24+E25+E26+E27+E28+E29+E30+E31+E32+E33+E34+E35+E36+E37+E38</f>
        <v>325553.7</v>
      </c>
      <c r="F9" s="37">
        <f t="shared" ref="F9:G9" si="0">F10+F11+F12+F13+F14+F15+F16+F17+F18+F19+F20+F21+F22+F23+F24+F25+F26+F27+F28+F29+F30+F31+F32+F33+F34+F35+F36+F37+F38</f>
        <v>71930.999999999985</v>
      </c>
      <c r="G9" s="37">
        <f t="shared" si="0"/>
        <v>65836.100000000006</v>
      </c>
      <c r="H9" s="29">
        <f t="shared" ref="H9:H38" si="1">G9/F9*100</f>
        <v>91.526740904477933</v>
      </c>
      <c r="I9" s="37">
        <f t="shared" ref="I9:J9" si="2">I10+I11+I12+I13+I14+I15+I16+I17+I18+I19+I20+I21+I22+I23+I24+I25+I26+I27+I28+I29+I30+I31+I32+I33+I34+I35+I36+I37+I38</f>
        <v>37761.1</v>
      </c>
      <c r="J9" s="37">
        <f t="shared" si="2"/>
        <v>108.9</v>
      </c>
      <c r="K9" s="31">
        <f>G9-C9</f>
        <v>23300.300000000017</v>
      </c>
      <c r="L9" s="5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13302.6</v>
      </c>
      <c r="H10" s="29">
        <f t="shared" si="1"/>
        <v>66.666332564899264</v>
      </c>
      <c r="I10" s="7">
        <v>6651.3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3499.4</v>
      </c>
      <c r="H11" s="29">
        <f t="shared" si="1"/>
        <v>66.66793674985712</v>
      </c>
      <c r="I11" s="7">
        <v>1749.7</v>
      </c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8616</v>
      </c>
      <c r="H12" s="29">
        <f t="shared" si="1"/>
        <v>66.666666666666657</v>
      </c>
      <c r="I12" s="7">
        <v>4308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547.6</v>
      </c>
      <c r="H13" s="29">
        <f t="shared" si="1"/>
        <v>66.658551430310411</v>
      </c>
      <c r="I13" s="7">
        <v>273.8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4.6999999999999993</v>
      </c>
      <c r="H14" s="29">
        <f t="shared" si="1"/>
        <v>63.513513513513495</v>
      </c>
      <c r="I14" s="7">
        <v>2.2999999999999998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13">
        <v>0</v>
      </c>
      <c r="H15" s="29"/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36333.600000000006</v>
      </c>
      <c r="H16" s="29">
        <f t="shared" si="1"/>
        <v>124.99948395087215</v>
      </c>
      <c r="I16" s="7">
        <v>24222.400000000001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63.8</v>
      </c>
      <c r="H17" s="29">
        <f t="shared" si="1"/>
        <v>66.458333333333329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31</v>
      </c>
      <c r="H18" s="29">
        <f t="shared" si="1"/>
        <v>66.666666666666657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13">
        <v>108.9</v>
      </c>
      <c r="H19" s="29">
        <f t="shared" si="1"/>
        <v>60</v>
      </c>
      <c r="I19" s="7">
        <v>108.9</v>
      </c>
      <c r="J19" s="7">
        <v>108.9</v>
      </c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13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75.400000000000006</v>
      </c>
      <c r="H21" s="29">
        <f t="shared" si="1"/>
        <v>66.725663716814168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4.8</v>
      </c>
      <c r="H22" s="29">
        <f t="shared" si="1"/>
        <v>65.753424657534239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13">
        <v>0</v>
      </c>
      <c r="H24" s="29"/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hidden="1">
      <c r="A26" s="11" t="s">
        <v>30</v>
      </c>
      <c r="B26" s="9"/>
      <c r="C26" s="9"/>
      <c r="D26" s="12"/>
      <c r="E26" s="38"/>
      <c r="F26" s="13"/>
      <c r="G26" s="13">
        <v>0</v>
      </c>
      <c r="H26" s="29" t="e">
        <f t="shared" si="1"/>
        <v>#DIV/0!</v>
      </c>
      <c r="I26" s="7"/>
      <c r="J26" s="7"/>
      <c r="K26" s="7"/>
      <c r="L26" s="7"/>
    </row>
    <row r="27" spans="1:12" ht="20.25" hidden="1">
      <c r="A27" s="11" t="s">
        <v>31</v>
      </c>
      <c r="B27" s="9"/>
      <c r="C27" s="9"/>
      <c r="D27" s="12"/>
      <c r="E27" s="38"/>
      <c r="F27" s="13"/>
      <c r="G27" s="13">
        <v>0</v>
      </c>
      <c r="H27" s="29" t="e">
        <f t="shared" si="1"/>
        <v>#DIV/0!</v>
      </c>
      <c r="I27" s="7"/>
      <c r="J27" s="7"/>
      <c r="K27" s="7"/>
      <c r="L27" s="7"/>
    </row>
    <row r="28" spans="1:12" ht="20.25">
      <c r="A28" s="11" t="s">
        <v>32</v>
      </c>
      <c r="B28" s="9"/>
      <c r="C28" s="9"/>
      <c r="D28" s="12"/>
      <c r="E28" s="38">
        <v>324.7</v>
      </c>
      <c r="F28" s="13">
        <v>324.7</v>
      </c>
      <c r="G28" s="13">
        <v>649.4</v>
      </c>
      <c r="H28" s="29">
        <f t="shared" si="1"/>
        <v>200</v>
      </c>
      <c r="I28" s="7">
        <v>324.7</v>
      </c>
      <c r="J28" s="7"/>
      <c r="K28" s="7"/>
      <c r="L28" s="7"/>
    </row>
    <row r="29" spans="1:12" ht="20.25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65</v>
      </c>
      <c r="H29" s="29">
        <f t="shared" si="1"/>
        <v>66.735112936344962</v>
      </c>
      <c r="I29" s="7">
        <v>32.5</v>
      </c>
      <c r="J29" s="7"/>
      <c r="K29" s="7"/>
      <c r="L29" s="7"/>
    </row>
    <row r="30" spans="1:12" ht="20.25" hidden="1">
      <c r="A30" s="11" t="s">
        <v>34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35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36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37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38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39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50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20.25" hidden="1">
      <c r="A37" s="11" t="s">
        <v>41</v>
      </c>
      <c r="B37" s="9"/>
      <c r="C37" s="9"/>
      <c r="D37" s="12"/>
      <c r="E37" s="7"/>
      <c r="F37" s="13"/>
      <c r="G37" s="13">
        <v>0</v>
      </c>
      <c r="H37" s="29"/>
      <c r="I37" s="7"/>
      <c r="J37" s="7"/>
      <c r="K37" s="7"/>
      <c r="L37" s="7"/>
    </row>
    <row r="38" spans="1:12" ht="40.5">
      <c r="A38" s="11" t="s">
        <v>42</v>
      </c>
      <c r="B38" s="9"/>
      <c r="C38" s="9"/>
      <c r="D38" s="12"/>
      <c r="E38" s="7">
        <v>2539</v>
      </c>
      <c r="F38" s="13">
        <v>507.8</v>
      </c>
      <c r="G38" s="13">
        <v>0</v>
      </c>
      <c r="H38" s="29">
        <f t="shared" si="1"/>
        <v>0</v>
      </c>
      <c r="I38" s="7"/>
      <c r="J38" s="13"/>
      <c r="K38" s="7"/>
      <c r="L38" s="13"/>
    </row>
    <row r="39" spans="1:12" ht="20.25">
      <c r="A39" s="19" t="s">
        <v>43</v>
      </c>
      <c r="B39" s="5">
        <f>B8+B9</f>
        <v>441088.5</v>
      </c>
      <c r="C39" s="5">
        <f>C8+C9</f>
        <v>58184.69999999999</v>
      </c>
      <c r="D39" s="14">
        <v>104.72529463682079</v>
      </c>
      <c r="E39" s="5">
        <f t="shared" ref="E39:L39" si="3">E8+E9</f>
        <v>512866.7</v>
      </c>
      <c r="F39" s="5">
        <f t="shared" si="3"/>
        <v>107779.99999999999</v>
      </c>
      <c r="G39" s="5">
        <f t="shared" si="3"/>
        <v>85413</v>
      </c>
      <c r="H39" s="34">
        <v>105.58205212128213</v>
      </c>
      <c r="I39" s="5">
        <f t="shared" si="3"/>
        <v>46898.2</v>
      </c>
      <c r="J39" s="5">
        <f t="shared" si="3"/>
        <v>6470.0999999999995</v>
      </c>
      <c r="K39" s="5">
        <f t="shared" si="3"/>
        <v>27228.300000000017</v>
      </c>
      <c r="L39" s="5">
        <f t="shared" si="3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94" t="s">
        <v>44</v>
      </c>
      <c r="B42" s="94"/>
      <c r="C42" s="94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63" orientation="landscape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workbookViewId="0">
      <pane xSplit="1" ySplit="7" topLeftCell="D8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/>
  <cols>
    <col min="1" max="1" width="92.140625" customWidth="1"/>
    <col min="2" max="2" width="15.42578125" customWidth="1"/>
    <col min="3" max="3" width="13" customWidth="1"/>
    <col min="5" max="5" width="15.140625" customWidth="1"/>
    <col min="6" max="6" width="15.140625" hidden="1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3" ht="2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3" ht="20.25">
      <c r="A3" s="98" t="s">
        <v>114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0" t="s">
        <v>3</v>
      </c>
      <c r="B5" s="100" t="s">
        <v>4</v>
      </c>
      <c r="C5" s="101"/>
      <c r="D5" s="101"/>
      <c r="E5" s="102" t="s">
        <v>47</v>
      </c>
      <c r="F5" s="103"/>
      <c r="G5" s="103"/>
      <c r="H5" s="103"/>
      <c r="I5" s="103"/>
      <c r="J5" s="104"/>
      <c r="K5" s="93" t="s">
        <v>51</v>
      </c>
      <c r="L5" s="93"/>
    </row>
    <row r="6" spans="1:13" ht="25.5" customHeight="1">
      <c r="A6" s="99"/>
      <c r="B6" s="105" t="s">
        <v>5</v>
      </c>
      <c r="C6" s="90" t="s">
        <v>6</v>
      </c>
      <c r="D6" s="90" t="s">
        <v>7</v>
      </c>
      <c r="E6" s="105" t="s">
        <v>8</v>
      </c>
      <c r="F6" s="107" t="s">
        <v>87</v>
      </c>
      <c r="G6" s="90" t="s">
        <v>6</v>
      </c>
      <c r="H6" s="90" t="s">
        <v>7</v>
      </c>
      <c r="I6" s="92" t="s">
        <v>109</v>
      </c>
      <c r="J6" s="93" t="s">
        <v>9</v>
      </c>
      <c r="K6" s="93"/>
      <c r="L6" s="93"/>
    </row>
    <row r="7" spans="1:13" ht="28.5" customHeight="1">
      <c r="A7" s="91"/>
      <c r="B7" s="106"/>
      <c r="C7" s="91"/>
      <c r="D7" s="91"/>
      <c r="E7" s="106"/>
      <c r="F7" s="108"/>
      <c r="G7" s="91"/>
      <c r="H7" s="91"/>
      <c r="I7" s="92"/>
      <c r="J7" s="93"/>
      <c r="K7" s="82" t="s">
        <v>10</v>
      </c>
      <c r="L7" s="82" t="s">
        <v>11</v>
      </c>
    </row>
    <row r="8" spans="1:13" ht="20.25">
      <c r="A8" s="32" t="s">
        <v>12</v>
      </c>
      <c r="B8" s="36">
        <v>166868</v>
      </c>
      <c r="C8" s="40">
        <v>157062.70000000001</v>
      </c>
      <c r="D8" s="30">
        <f>C8/B8*100</f>
        <v>94.123918306685525</v>
      </c>
      <c r="E8" s="26">
        <v>187313</v>
      </c>
      <c r="F8" s="26">
        <v>128780</v>
      </c>
      <c r="G8" s="27">
        <v>176247</v>
      </c>
      <c r="H8" s="29">
        <f>G8/E8*100</f>
        <v>94.092241328685148</v>
      </c>
      <c r="I8" s="26">
        <v>28563.599999999999</v>
      </c>
      <c r="J8" s="26">
        <v>6891.8</v>
      </c>
      <c r="K8" s="31">
        <f>G8-C8</f>
        <v>19184.299999999988</v>
      </c>
      <c r="L8" s="28"/>
    </row>
    <row r="9" spans="1:13" ht="20.25">
      <c r="A9" s="4" t="s">
        <v>13</v>
      </c>
      <c r="B9" s="35">
        <v>365819.8</v>
      </c>
      <c r="C9" s="41">
        <v>314500.5</v>
      </c>
      <c r="D9" s="30">
        <f>C9/B9*100</f>
        <v>85.971426368939035</v>
      </c>
      <c r="E9" s="37">
        <f>E10+E11+E12+E13+E14+E15+E16+E17+E18+E19+E20+E21+E22+E23+E24+E25+E26+E27+E28+E29+E30+E31+E32+E33+E34+E35+E36+E37+E38+E39+E40+E41+E42+E43</f>
        <v>447102.29999999993</v>
      </c>
      <c r="F9" s="37">
        <f>F10+F11+F12+F13+F14+F15+F16+F17+F18+F19+F20+F21+F22+F23+F24+F25+F26+F27+F28+F29+F30+F31+F32+F33+F34+F35+F36+F37+F38+F39+F40+F41+F42+F43</f>
        <v>380675.20000000007</v>
      </c>
      <c r="G9" s="37">
        <f>G10+G11+G12+G13+G14+G15+G16+G17+G18+G19+G20+G21+G22+G23+G24+G25+G26+G27+G28+G29+G30+G31+G32+G33+G34+G35+G36+G37+G38+G39+G40+G41+G42+G43</f>
        <v>418842.4</v>
      </c>
      <c r="H9" s="29">
        <f t="shared" ref="H9:H44" si="0">G9/E9*100</f>
        <v>93.679321264954368</v>
      </c>
      <c r="I9" s="37">
        <f>I10+I11+I12+I13+I14+I15+I16+I17+I18+I19+I20+I21+I22+I23+I24+I25+I26+I27+I28+I29+I30+I31+I32+I33+I34+I35+I36+I37+I38+I39+I40+I41+I42+I43</f>
        <v>46660.3</v>
      </c>
      <c r="J9" s="37">
        <f>J10+J11+J12+J13+J14+J15+J16+J17+J18+J19+J20+J21+J22+J23+J24+J25+J26+J27+J28+J29+J30+J31+J32+J33+J34+J35+J36+J37+J38+J39+J40+J41+J42+J43</f>
        <v>865.09999999999991</v>
      </c>
      <c r="K9" s="31">
        <f>G9-C9</f>
        <v>104341.90000000002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79815.199999999997</v>
      </c>
      <c r="H10" s="29">
        <f t="shared" si="0"/>
        <v>79.999599075869881</v>
      </c>
      <c r="I10" s="7">
        <v>9977.2000000000007</v>
      </c>
      <c r="J10" s="7"/>
      <c r="K10" s="7"/>
      <c r="L10" s="7"/>
      <c r="M10" s="45"/>
    </row>
    <row r="11" spans="1:13" ht="20.25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20995</v>
      </c>
      <c r="H11" s="29">
        <f t="shared" si="0"/>
        <v>80.002591177042177</v>
      </c>
      <c r="I11" s="7">
        <v>2624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41644.400000000001</v>
      </c>
      <c r="H12" s="29">
        <f t="shared" si="0"/>
        <v>96.664902556103371</v>
      </c>
      <c r="I12" s="7">
        <v>3665.2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3034.9</v>
      </c>
      <c r="H13" s="29">
        <f t="shared" si="0"/>
        <v>84.724044554870048</v>
      </c>
      <c r="I13" s="7">
        <v>273.8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29</v>
      </c>
      <c r="H14" s="29">
        <f t="shared" si="0"/>
        <v>78.590785907859086</v>
      </c>
      <c r="I14" s="7">
        <v>4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0"/>
        <v>100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164065</v>
      </c>
      <c r="F16" s="13">
        <v>154091.9</v>
      </c>
      <c r="G16" s="65">
        <v>164238.6</v>
      </c>
      <c r="H16" s="29">
        <f t="shared" si="0"/>
        <v>100.10581172096427</v>
      </c>
      <c r="I16" s="7">
        <v>9972.7999999999993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382.9</v>
      </c>
      <c r="H17" s="29">
        <f t="shared" si="0"/>
        <v>80.05435918879364</v>
      </c>
      <c r="I17" s="7">
        <v>47.8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186.6</v>
      </c>
      <c r="H18" s="29">
        <f t="shared" si="0"/>
        <v>80.189084658358396</v>
      </c>
      <c r="I18" s="7">
        <v>23.2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726</v>
      </c>
      <c r="H19" s="29">
        <f t="shared" si="0"/>
        <v>100</v>
      </c>
      <c r="I19" s="7">
        <v>205.7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376.9</v>
      </c>
      <c r="H21" s="29">
        <f t="shared" si="0"/>
        <v>83.329648463409228</v>
      </c>
      <c r="I21" s="7">
        <v>37.6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29</v>
      </c>
      <c r="H22" s="29">
        <f t="shared" si="0"/>
        <v>79.889807162534439</v>
      </c>
      <c r="I22" s="7">
        <v>3.6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>
        <v>0.4</v>
      </c>
      <c r="F24" s="13"/>
      <c r="G24" s="65">
        <v>0.4</v>
      </c>
      <c r="H24" s="29">
        <f t="shared" si="0"/>
        <v>100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1316.1</v>
      </c>
      <c r="F26" s="13">
        <v>1018.3</v>
      </c>
      <c r="G26" s="65">
        <v>1316.1</v>
      </c>
      <c r="H26" s="29">
        <f t="shared" si="0"/>
        <v>100</v>
      </c>
      <c r="I26" s="7">
        <v>284.3</v>
      </c>
      <c r="J26" s="7">
        <v>38.299999999999997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0"/>
        <v>74.992105263157896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324.60000000000002</v>
      </c>
      <c r="H28" s="29">
        <f t="shared" si="0"/>
        <v>83.337612323491655</v>
      </c>
      <c r="I28" s="7">
        <v>32.4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0"/>
        <v>#DIV/0!</v>
      </c>
      <c r="I32" s="7"/>
      <c r="J32" s="7"/>
      <c r="K32" s="7"/>
      <c r="L32" s="7"/>
    </row>
    <row r="33" spans="1:12" ht="40.5">
      <c r="A33" s="11" t="s">
        <v>111</v>
      </c>
      <c r="B33" s="9"/>
      <c r="C33" s="9"/>
      <c r="D33" s="12"/>
      <c r="E33" s="7">
        <v>10000</v>
      </c>
      <c r="F33" s="13"/>
      <c r="G33" s="65">
        <v>10000</v>
      </c>
      <c r="H33" s="29">
        <f t="shared" si="0"/>
        <v>100</v>
      </c>
      <c r="I33" s="7">
        <v>10000</v>
      </c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21621.599999999999</v>
      </c>
      <c r="F34" s="13">
        <v>21621.599999999999</v>
      </c>
      <c r="G34" s="65">
        <v>21621.599999999999</v>
      </c>
      <c r="H34" s="29">
        <f t="shared" si="0"/>
        <v>100</v>
      </c>
      <c r="I34" s="7">
        <v>8681.9</v>
      </c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0"/>
        <v>100</v>
      </c>
      <c r="I35" s="7"/>
      <c r="J35" s="7"/>
      <c r="K35" s="7"/>
      <c r="L35" s="7"/>
    </row>
    <row r="36" spans="1:12" ht="40.5">
      <c r="A36" s="11" t="s">
        <v>107</v>
      </c>
      <c r="B36" s="9"/>
      <c r="C36" s="9"/>
      <c r="D36" s="12"/>
      <c r="E36" s="7">
        <v>503.6</v>
      </c>
      <c r="F36" s="13">
        <v>503.6</v>
      </c>
      <c r="G36" s="65">
        <v>503.6</v>
      </c>
      <c r="H36" s="29">
        <f t="shared" si="0"/>
        <v>100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0"/>
        <v>100</v>
      </c>
      <c r="I37" s="7"/>
      <c r="J37" s="7"/>
      <c r="K37" s="7"/>
      <c r="L37" s="13"/>
    </row>
    <row r="38" spans="1:12" ht="40.5">
      <c r="A38" s="11" t="s">
        <v>93</v>
      </c>
      <c r="B38" s="9"/>
      <c r="C38" s="9"/>
      <c r="D38" s="12"/>
      <c r="E38" s="7">
        <v>46016.1</v>
      </c>
      <c r="F38" s="13">
        <v>43069.3</v>
      </c>
      <c r="G38" s="13">
        <v>46016.1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3289.3</v>
      </c>
      <c r="F39" s="13">
        <v>2462.5</v>
      </c>
      <c r="G39" s="13">
        <v>3289.3</v>
      </c>
      <c r="H39" s="29">
        <f t="shared" si="0"/>
        <v>100</v>
      </c>
      <c r="I39" s="7">
        <v>826.8</v>
      </c>
      <c r="J39" s="7">
        <v>826.8</v>
      </c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532687.80000000005</v>
      </c>
      <c r="C44" s="5">
        <f>C8+C9</f>
        <v>471563.2</v>
      </c>
      <c r="D44" s="5">
        <f>C44/B44*100</f>
        <v>88.525248747953299</v>
      </c>
      <c r="E44" s="5">
        <f t="shared" ref="E44:L44" si="1">E8+E9</f>
        <v>634415.29999999993</v>
      </c>
      <c r="F44" s="5">
        <f t="shared" si="1"/>
        <v>509455.20000000007</v>
      </c>
      <c r="G44" s="5">
        <f t="shared" si="1"/>
        <v>595089.4</v>
      </c>
      <c r="H44" s="34">
        <f t="shared" si="0"/>
        <v>93.801237139142145</v>
      </c>
      <c r="I44" s="5">
        <f t="shared" si="1"/>
        <v>75223.899999999994</v>
      </c>
      <c r="J44" s="5">
        <f t="shared" si="1"/>
        <v>7756.9</v>
      </c>
      <c r="K44" s="5">
        <f t="shared" si="1"/>
        <v>123526.20000000001</v>
      </c>
      <c r="L44" s="5">
        <f t="shared" si="1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94" t="s">
        <v>44</v>
      </c>
      <c r="B47" s="94"/>
      <c r="C47" s="94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7:C47"/>
    <mergeCell ref="E6:E7"/>
    <mergeCell ref="F6:F7"/>
    <mergeCell ref="G6:G7"/>
    <mergeCell ref="H6:H7"/>
  </mergeCells>
  <pageMargins left="0.78740157480314965" right="0" top="0" bottom="0" header="0.31496062992125984" footer="0.31496062992125984"/>
  <pageSetup paperSize="9" scale="50" orientation="landscape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opLeftCell="B1" workbookViewId="0">
      <selection activeCell="B1" sqref="A1:XFD1048576"/>
    </sheetView>
  </sheetViews>
  <sheetFormatPr defaultRowHeight="15"/>
  <cols>
    <col min="1" max="1" width="92.140625" customWidth="1"/>
    <col min="2" max="2" width="15.42578125" customWidth="1"/>
    <col min="3" max="3" width="13" customWidth="1"/>
    <col min="5" max="5" width="15.140625" customWidth="1"/>
    <col min="6" max="6" width="15.140625" hidden="1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3" ht="2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3" ht="20.25">
      <c r="A3" s="98" t="s">
        <v>115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0" t="s">
        <v>3</v>
      </c>
      <c r="B5" s="100" t="s">
        <v>4</v>
      </c>
      <c r="C5" s="101"/>
      <c r="D5" s="101"/>
      <c r="E5" s="102" t="s">
        <v>47</v>
      </c>
      <c r="F5" s="103"/>
      <c r="G5" s="103"/>
      <c r="H5" s="103"/>
      <c r="I5" s="103"/>
      <c r="J5" s="104"/>
      <c r="K5" s="93" t="s">
        <v>51</v>
      </c>
      <c r="L5" s="93"/>
    </row>
    <row r="6" spans="1:13" ht="25.5" customHeight="1">
      <c r="A6" s="99"/>
      <c r="B6" s="105" t="s">
        <v>5</v>
      </c>
      <c r="C6" s="90" t="s">
        <v>6</v>
      </c>
      <c r="D6" s="90" t="s">
        <v>7</v>
      </c>
      <c r="E6" s="105" t="s">
        <v>8</v>
      </c>
      <c r="F6" s="107" t="s">
        <v>87</v>
      </c>
      <c r="G6" s="90" t="s">
        <v>6</v>
      </c>
      <c r="H6" s="90" t="s">
        <v>7</v>
      </c>
      <c r="I6" s="92" t="s">
        <v>116</v>
      </c>
      <c r="J6" s="93" t="s">
        <v>9</v>
      </c>
      <c r="K6" s="93"/>
      <c r="L6" s="93"/>
    </row>
    <row r="7" spans="1:13" ht="28.5" customHeight="1">
      <c r="A7" s="91"/>
      <c r="B7" s="106"/>
      <c r="C7" s="91"/>
      <c r="D7" s="91"/>
      <c r="E7" s="106"/>
      <c r="F7" s="108"/>
      <c r="G7" s="91"/>
      <c r="H7" s="91"/>
      <c r="I7" s="92"/>
      <c r="J7" s="93"/>
      <c r="K7" s="83" t="s">
        <v>10</v>
      </c>
      <c r="L7" s="83" t="s">
        <v>11</v>
      </c>
    </row>
    <row r="8" spans="1:13" ht="20.25">
      <c r="A8" s="32" t="s">
        <v>12</v>
      </c>
      <c r="B8" s="36">
        <v>166868</v>
      </c>
      <c r="C8" s="40">
        <v>164151</v>
      </c>
      <c r="D8" s="30">
        <f>C8/B8*100</f>
        <v>98.371766905578056</v>
      </c>
      <c r="E8" s="26">
        <v>197385.9</v>
      </c>
      <c r="F8" s="26">
        <v>128780</v>
      </c>
      <c r="G8" s="27">
        <v>180592.9</v>
      </c>
      <c r="H8" s="29">
        <f>G8/E8*100</f>
        <v>91.49230010856904</v>
      </c>
      <c r="I8" s="26">
        <v>4345.8999999999996</v>
      </c>
      <c r="J8" s="26">
        <v>4345.8999999999996</v>
      </c>
      <c r="K8" s="31">
        <f>G8-C8</f>
        <v>16441.899999999994</v>
      </c>
      <c r="L8" s="28"/>
    </row>
    <row r="9" spans="1:13" ht="20.25">
      <c r="A9" s="4" t="s">
        <v>13</v>
      </c>
      <c r="B9" s="35">
        <v>365819.8</v>
      </c>
      <c r="C9" s="41">
        <v>338448.49999999994</v>
      </c>
      <c r="D9" s="30">
        <f>C9/B9*100</f>
        <v>92.51781888241149</v>
      </c>
      <c r="E9" s="37">
        <f>E10+E11+E12+E13+E14+E15+E16+E17+E18+E19+E20+E21+E22+E23+E24+E25+E26+E27+E28+E29+E30+E31+E32+E33+E34+E35+E36+E37+E38+E39+E40+E41+E42+E43</f>
        <v>452578.99999999994</v>
      </c>
      <c r="F9" s="37">
        <f>F10+F11+F12+F13+F14+F15+F16+F17+F18+F19+F20+F21+F22+F23+F24+F25+F26+F27+F28+F29+F30+F31+F32+F33+F34+F35+F36+F37+F38+F39+F40+F41+F42+F43</f>
        <v>380675.20000000007</v>
      </c>
      <c r="G9" s="37">
        <f>G10+G11+G12+G13+G14+G15+G16+G17+G18+G19+G20+G21+G22+G23+G24+G25+G26+G27+G28+G29+G30+G31+G32+G33+G34+G35+G36+G37+G38+G39+G40+G41+G42+G43</f>
        <v>430978.89999999997</v>
      </c>
      <c r="H9" s="29">
        <f t="shared" ref="H9:H44" si="0">G9/E9*100</f>
        <v>95.227330477110073</v>
      </c>
      <c r="I9" s="37">
        <f>I10+I11+I12+I13+I14+I15+I16+I17+I18+I19+I20+I21+I22+I23+I24+I25+I26+I27+I28+I29+I30+I31+I32+I33+I34+I35+I36+I37+I38+I39+I40+I41+I42+I43</f>
        <v>12136.5</v>
      </c>
      <c r="J9" s="37">
        <f>J10+J11+J12+J13+J14+J15+J16+J17+J18+J19+J20+J21+J22+J23+J24+J25+J26+J27+J28+J29+J30+J31+J32+J33+J34+J35+J36+J37+J38+J39+J40+J41+J42+J43</f>
        <v>12136.5</v>
      </c>
      <c r="K9" s="31">
        <f>G9-C9</f>
        <v>92530.400000000023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84803.8</v>
      </c>
      <c r="H10" s="29">
        <f t="shared" si="0"/>
        <v>84.999724364660551</v>
      </c>
      <c r="I10" s="7">
        <v>4988.6000000000004</v>
      </c>
      <c r="J10" s="7">
        <v>4988.6000000000004</v>
      </c>
      <c r="K10" s="7"/>
      <c r="L10" s="7"/>
      <c r="M10" s="45"/>
    </row>
    <row r="11" spans="1:13" ht="20.25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22307</v>
      </c>
      <c r="H11" s="29">
        <f t="shared" si="0"/>
        <v>85.002038646643456</v>
      </c>
      <c r="I11" s="7">
        <v>1312</v>
      </c>
      <c r="J11" s="7">
        <v>1312</v>
      </c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42003.6</v>
      </c>
      <c r="H12" s="29">
        <f t="shared" si="0"/>
        <v>97.498676917077518</v>
      </c>
      <c r="I12" s="7">
        <v>359.2</v>
      </c>
      <c r="J12" s="7">
        <v>359.2</v>
      </c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3034.9</v>
      </c>
      <c r="H13" s="29">
        <f t="shared" si="0"/>
        <v>84.724044554870048</v>
      </c>
      <c r="I13" s="7"/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29</v>
      </c>
      <c r="H14" s="29">
        <f t="shared" si="0"/>
        <v>78.590785907859086</v>
      </c>
      <c r="I14" s="7"/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0"/>
        <v>100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164065</v>
      </c>
      <c r="F16" s="13">
        <v>154091.9</v>
      </c>
      <c r="G16" s="65">
        <v>164238.6</v>
      </c>
      <c r="H16" s="29">
        <f t="shared" si="0"/>
        <v>100.10581172096427</v>
      </c>
      <c r="I16" s="7"/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382.9</v>
      </c>
      <c r="H17" s="29">
        <f t="shared" si="0"/>
        <v>80.05435918879364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186.6</v>
      </c>
      <c r="H18" s="29">
        <f t="shared" si="0"/>
        <v>80.189084658358396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726</v>
      </c>
      <c r="H19" s="29">
        <f t="shared" si="0"/>
        <v>100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376.9</v>
      </c>
      <c r="H21" s="29">
        <f t="shared" si="0"/>
        <v>83.329648463409228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29</v>
      </c>
      <c r="H22" s="29">
        <f t="shared" si="0"/>
        <v>79.889807162534439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>
        <v>0.4</v>
      </c>
      <c r="F24" s="13"/>
      <c r="G24" s="65">
        <v>0.4</v>
      </c>
      <c r="H24" s="29">
        <f t="shared" si="0"/>
        <v>100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1316.1</v>
      </c>
      <c r="F26" s="13">
        <v>1018.3</v>
      </c>
      <c r="G26" s="65">
        <v>1316.1</v>
      </c>
      <c r="H26" s="29">
        <f t="shared" si="0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0"/>
        <v>74.992105263157896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324.60000000000002</v>
      </c>
      <c r="H28" s="29">
        <f t="shared" si="0"/>
        <v>83.337612323491655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0"/>
        <v>100</v>
      </c>
      <c r="I31" s="7"/>
      <c r="J31" s="7"/>
      <c r="K31" s="7"/>
      <c r="L31" s="7"/>
    </row>
    <row r="32" spans="1:12" ht="20.25">
      <c r="A32" s="11" t="s">
        <v>37</v>
      </c>
      <c r="B32" s="9"/>
      <c r="C32" s="9"/>
      <c r="D32" s="12"/>
      <c r="E32" s="7">
        <v>5476.7</v>
      </c>
      <c r="F32" s="13"/>
      <c r="G32" s="65">
        <v>5476.7</v>
      </c>
      <c r="H32" s="29">
        <f t="shared" si="0"/>
        <v>100</v>
      </c>
      <c r="I32" s="7">
        <v>5476.7</v>
      </c>
      <c r="J32" s="7">
        <v>5476.7</v>
      </c>
      <c r="K32" s="7"/>
      <c r="L32" s="7"/>
    </row>
    <row r="33" spans="1:12" ht="40.5">
      <c r="A33" s="11" t="s">
        <v>111</v>
      </c>
      <c r="B33" s="9"/>
      <c r="C33" s="9"/>
      <c r="D33" s="12"/>
      <c r="E33" s="7">
        <v>10000</v>
      </c>
      <c r="F33" s="13"/>
      <c r="G33" s="65">
        <v>10000</v>
      </c>
      <c r="H33" s="29">
        <f t="shared" si="0"/>
        <v>100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21621.599999999999</v>
      </c>
      <c r="F34" s="13">
        <v>21621.599999999999</v>
      </c>
      <c r="G34" s="65">
        <v>21621.599999999999</v>
      </c>
      <c r="H34" s="29">
        <f t="shared" si="0"/>
        <v>100</v>
      </c>
      <c r="I34" s="7"/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0"/>
        <v>100</v>
      </c>
      <c r="I35" s="7"/>
      <c r="J35" s="7"/>
      <c r="K35" s="7"/>
      <c r="L35" s="7"/>
    </row>
    <row r="36" spans="1:12" ht="40.5">
      <c r="A36" s="11" t="s">
        <v>107</v>
      </c>
      <c r="B36" s="9"/>
      <c r="C36" s="9"/>
      <c r="D36" s="12"/>
      <c r="E36" s="7">
        <v>503.6</v>
      </c>
      <c r="F36" s="13">
        <v>503.6</v>
      </c>
      <c r="G36" s="65">
        <v>503.6</v>
      </c>
      <c r="H36" s="29">
        <f t="shared" si="0"/>
        <v>100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0"/>
        <v>100</v>
      </c>
      <c r="I37" s="7"/>
      <c r="J37" s="7"/>
      <c r="K37" s="7"/>
      <c r="L37" s="13"/>
    </row>
    <row r="38" spans="1:12" ht="40.5">
      <c r="A38" s="11" t="s">
        <v>93</v>
      </c>
      <c r="B38" s="9"/>
      <c r="C38" s="9"/>
      <c r="D38" s="12"/>
      <c r="E38" s="7">
        <v>46016.1</v>
      </c>
      <c r="F38" s="13">
        <v>43069.3</v>
      </c>
      <c r="G38" s="13">
        <v>46016.1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3289.3</v>
      </c>
      <c r="F39" s="13">
        <v>2462.5</v>
      </c>
      <c r="G39" s="13">
        <v>3289.3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532687.80000000005</v>
      </c>
      <c r="C44" s="5">
        <f>C8+C9</f>
        <v>502599.49999999994</v>
      </c>
      <c r="D44" s="5">
        <f>C44/B44*100</f>
        <v>94.351607076415107</v>
      </c>
      <c r="E44" s="5">
        <f t="shared" ref="E44:L44" si="1">E8+E9</f>
        <v>649964.89999999991</v>
      </c>
      <c r="F44" s="5">
        <f t="shared" si="1"/>
        <v>509455.20000000007</v>
      </c>
      <c r="G44" s="5">
        <f t="shared" si="1"/>
        <v>611571.79999999993</v>
      </c>
      <c r="H44" s="34">
        <f t="shared" si="0"/>
        <v>94.093050255483035</v>
      </c>
      <c r="I44" s="5">
        <f t="shared" si="1"/>
        <v>16482.400000000001</v>
      </c>
      <c r="J44" s="5">
        <f t="shared" si="1"/>
        <v>16482.400000000001</v>
      </c>
      <c r="K44" s="5">
        <f t="shared" si="1"/>
        <v>108972.30000000002</v>
      </c>
      <c r="L44" s="5">
        <f t="shared" si="1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94" t="s">
        <v>44</v>
      </c>
      <c r="B47" s="94"/>
      <c r="C47" s="94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7:C47"/>
    <mergeCell ref="E6:E7"/>
    <mergeCell ref="F6:F7"/>
    <mergeCell ref="G6:G7"/>
    <mergeCell ref="H6:H7"/>
  </mergeCells>
  <pageMargins left="0.59055118110236227" right="0.39370078740157483" top="0" bottom="0.39370078740157483" header="0" footer="0"/>
  <pageSetup paperSize="9" scale="48" orientation="landscape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workbookViewId="0">
      <selection sqref="A1:XFD1048576"/>
    </sheetView>
  </sheetViews>
  <sheetFormatPr defaultRowHeight="15"/>
  <cols>
    <col min="1" max="1" width="92.140625" customWidth="1"/>
    <col min="2" max="2" width="15.42578125" customWidth="1"/>
    <col min="3" max="3" width="13" customWidth="1"/>
    <col min="5" max="5" width="15.140625" customWidth="1"/>
    <col min="6" max="6" width="15.140625" hidden="1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3" ht="2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3" ht="20.25">
      <c r="A3" s="98" t="s">
        <v>117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0" t="s">
        <v>3</v>
      </c>
      <c r="B5" s="100" t="s">
        <v>4</v>
      </c>
      <c r="C5" s="101"/>
      <c r="D5" s="101"/>
      <c r="E5" s="102" t="s">
        <v>47</v>
      </c>
      <c r="F5" s="103"/>
      <c r="G5" s="103"/>
      <c r="H5" s="103"/>
      <c r="I5" s="103"/>
      <c r="J5" s="104"/>
      <c r="K5" s="93" t="s">
        <v>51</v>
      </c>
      <c r="L5" s="93"/>
    </row>
    <row r="6" spans="1:13" ht="25.5" customHeight="1">
      <c r="A6" s="99"/>
      <c r="B6" s="105" t="s">
        <v>5</v>
      </c>
      <c r="C6" s="90" t="s">
        <v>6</v>
      </c>
      <c r="D6" s="90" t="s">
        <v>7</v>
      </c>
      <c r="E6" s="105" t="s">
        <v>8</v>
      </c>
      <c r="F6" s="107" t="s">
        <v>87</v>
      </c>
      <c r="G6" s="90" t="s">
        <v>6</v>
      </c>
      <c r="H6" s="90" t="s">
        <v>7</v>
      </c>
      <c r="I6" s="92" t="s">
        <v>116</v>
      </c>
      <c r="J6" s="93" t="s">
        <v>9</v>
      </c>
      <c r="K6" s="93"/>
      <c r="L6" s="93"/>
    </row>
    <row r="7" spans="1:13" ht="28.5" customHeight="1">
      <c r="A7" s="91"/>
      <c r="B7" s="106"/>
      <c r="C7" s="91"/>
      <c r="D7" s="91"/>
      <c r="E7" s="106"/>
      <c r="F7" s="108"/>
      <c r="G7" s="91"/>
      <c r="H7" s="91"/>
      <c r="I7" s="92"/>
      <c r="J7" s="93"/>
      <c r="K7" s="84" t="s">
        <v>10</v>
      </c>
      <c r="L7" s="84" t="s">
        <v>11</v>
      </c>
    </row>
    <row r="8" spans="1:13" ht="20.25">
      <c r="A8" s="32" t="s">
        <v>12</v>
      </c>
      <c r="B8" s="36">
        <v>166868</v>
      </c>
      <c r="C8" s="40">
        <v>167536</v>
      </c>
      <c r="D8" s="30">
        <f>C8/B8*100</f>
        <v>100.40031641776734</v>
      </c>
      <c r="E8" s="26">
        <v>197385.9</v>
      </c>
      <c r="F8" s="26">
        <v>128780</v>
      </c>
      <c r="G8" s="27">
        <v>183882.9</v>
      </c>
      <c r="H8" s="29">
        <f>G8/E8*100</f>
        <v>93.15908583135878</v>
      </c>
      <c r="I8" s="26">
        <v>7635.9</v>
      </c>
      <c r="J8" s="26">
        <v>3290</v>
      </c>
      <c r="K8" s="31">
        <f>G8-C8</f>
        <v>16346.899999999994</v>
      </c>
      <c r="L8" s="28"/>
    </row>
    <row r="9" spans="1:13" ht="20.25">
      <c r="A9" s="4" t="s">
        <v>13</v>
      </c>
      <c r="B9" s="35">
        <v>365819.8</v>
      </c>
      <c r="C9" s="41">
        <v>338469.9</v>
      </c>
      <c r="D9" s="30">
        <f>C9/B9*100</f>
        <v>92.523668757131247</v>
      </c>
      <c r="E9" s="37">
        <f>E10+E11+E12+E13+E14+E15+E16+E17+E18+E19+E20+E21+E22+E23+E24+E25+E26+E27+E28+E29+E30+E31+E32+E33+E34+E35+E36+E37+E38+E39+E40+E41+E42+E43</f>
        <v>465498.6</v>
      </c>
      <c r="F9" s="37">
        <f>F10+F11+F12+F13+F14+F15+F16+F17+F18+F19+F20+F21+F22+F23+F24+F25+F26+F27+F28+F29+F30+F31+F32+F33+F34+F35+F36+F37+F38+F39+F40+F41+F42+F43</f>
        <v>380675.20000000007</v>
      </c>
      <c r="G9" s="37">
        <f>G10+G11+G12+G13+G14+G15+G16+G17+G18+G19+G20+G21+G22+G23+G24+G25+G26+G27+G28+G29+G30+G31+G32+G33+G34+G35+G36+G37+G38+G39+G40+G41+G42+G43</f>
        <v>443724.9</v>
      </c>
      <c r="H9" s="29">
        <f t="shared" ref="H9:H44" si="0">G9/E9*100</f>
        <v>95.322499358752111</v>
      </c>
      <c r="I9" s="37">
        <f>I10+I11+I12+I13+I14+I15+I16+I17+I18+I19+I20+I21+I22+I23+I24+I25+I26+I27+I28+I29+I30+I31+I32+I33+I34+I35+I36+I37+I38+I39+I40+I41+I42+I43</f>
        <v>24882.5</v>
      </c>
      <c r="J9" s="37">
        <f>J10+J11+J12+J13+J14+J15+J16+J17+J18+J19+J20+J21+J22+J23+J24+J25+J26+J27+J28+J29+J30+J31+J32+J33+J34+J35+J36+J37+J38+J39+J40+J41+J42+J43</f>
        <v>12746</v>
      </c>
      <c r="K9" s="31">
        <f>G9-C9</f>
        <v>105255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84803.8</v>
      </c>
      <c r="H10" s="29">
        <f t="shared" si="0"/>
        <v>84.999724364660551</v>
      </c>
      <c r="I10" s="7">
        <v>4988.6000000000004</v>
      </c>
      <c r="J10" s="7"/>
      <c r="K10" s="7"/>
      <c r="L10" s="7"/>
      <c r="M10" s="45"/>
    </row>
    <row r="11" spans="1:13" ht="20.25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22307</v>
      </c>
      <c r="H11" s="29">
        <f t="shared" si="0"/>
        <v>85.002038646643456</v>
      </c>
      <c r="I11" s="7">
        <v>1312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42003.6</v>
      </c>
      <c r="H12" s="29">
        <f t="shared" si="0"/>
        <v>97.498676917077518</v>
      </c>
      <c r="I12" s="7">
        <v>359.2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3034.9</v>
      </c>
      <c r="H13" s="29">
        <f t="shared" si="0"/>
        <v>84.724044554870048</v>
      </c>
      <c r="I13" s="7"/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29</v>
      </c>
      <c r="H14" s="29">
        <f t="shared" si="0"/>
        <v>78.590785907859086</v>
      </c>
      <c r="I14" s="7"/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0"/>
        <v>100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174037.8</v>
      </c>
      <c r="F16" s="13">
        <v>154091.9</v>
      </c>
      <c r="G16" s="65">
        <v>174037.8</v>
      </c>
      <c r="H16" s="29">
        <f t="shared" si="0"/>
        <v>100</v>
      </c>
      <c r="I16" s="7">
        <v>9799.2000000000007</v>
      </c>
      <c r="J16" s="7">
        <v>9799.2000000000007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382.9</v>
      </c>
      <c r="H17" s="29">
        <f t="shared" si="0"/>
        <v>80.05435918879364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186.6</v>
      </c>
      <c r="H18" s="29">
        <f t="shared" si="0"/>
        <v>80.189084658358396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726</v>
      </c>
      <c r="H19" s="29">
        <f t="shared" si="0"/>
        <v>100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376.9</v>
      </c>
      <c r="H21" s="29">
        <f t="shared" si="0"/>
        <v>83.329648463409228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29</v>
      </c>
      <c r="H22" s="29">
        <f t="shared" si="0"/>
        <v>79.889807162534439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>
        <v>0.4</v>
      </c>
      <c r="F24" s="13"/>
      <c r="G24" s="65">
        <v>0.4</v>
      </c>
      <c r="H24" s="29">
        <f t="shared" si="0"/>
        <v>100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1316.1</v>
      </c>
      <c r="F26" s="13">
        <v>1018.3</v>
      </c>
      <c r="G26" s="65">
        <v>1316.1</v>
      </c>
      <c r="H26" s="29">
        <f t="shared" si="0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0"/>
        <v>74.992105263157896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324.60000000000002</v>
      </c>
      <c r="H28" s="29">
        <f t="shared" si="0"/>
        <v>83.337612323491655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0"/>
        <v>100</v>
      </c>
      <c r="I31" s="7"/>
      <c r="J31" s="7"/>
      <c r="K31" s="7"/>
      <c r="L31" s="7"/>
    </row>
    <row r="32" spans="1:12" ht="20.25">
      <c r="A32" s="11" t="s">
        <v>37</v>
      </c>
      <c r="B32" s="9"/>
      <c r="C32" s="9"/>
      <c r="D32" s="12"/>
      <c r="E32" s="7">
        <v>5476.7</v>
      </c>
      <c r="F32" s="13"/>
      <c r="G32" s="65">
        <v>5476.7</v>
      </c>
      <c r="H32" s="29">
        <f t="shared" si="0"/>
        <v>100</v>
      </c>
      <c r="I32" s="7">
        <v>5476.7</v>
      </c>
      <c r="J32" s="7"/>
      <c r="K32" s="7"/>
      <c r="L32" s="7"/>
    </row>
    <row r="33" spans="1:12" ht="40.5">
      <c r="A33" s="11" t="s">
        <v>111</v>
      </c>
      <c r="B33" s="9"/>
      <c r="C33" s="9"/>
      <c r="D33" s="12"/>
      <c r="E33" s="7">
        <v>10000</v>
      </c>
      <c r="F33" s="13"/>
      <c r="G33" s="65">
        <v>10000</v>
      </c>
      <c r="H33" s="29">
        <f t="shared" si="0"/>
        <v>100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21621.599999999999</v>
      </c>
      <c r="F34" s="13">
        <v>21621.599999999999</v>
      </c>
      <c r="G34" s="65">
        <v>21621.599999999999</v>
      </c>
      <c r="H34" s="29">
        <f t="shared" si="0"/>
        <v>100</v>
      </c>
      <c r="I34" s="7"/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0"/>
        <v>100</v>
      </c>
      <c r="I35" s="7"/>
      <c r="J35" s="7"/>
      <c r="K35" s="7"/>
      <c r="L35" s="7"/>
    </row>
    <row r="36" spans="1:12" ht="40.5">
      <c r="A36" s="11" t="s">
        <v>107</v>
      </c>
      <c r="B36" s="9"/>
      <c r="C36" s="9"/>
      <c r="D36" s="12"/>
      <c r="E36" s="7">
        <v>503.6</v>
      </c>
      <c r="F36" s="13">
        <v>503.6</v>
      </c>
      <c r="G36" s="65">
        <v>503.6</v>
      </c>
      <c r="H36" s="29">
        <f t="shared" si="0"/>
        <v>100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0"/>
        <v>100</v>
      </c>
      <c r="I37" s="7"/>
      <c r="J37" s="7"/>
      <c r="K37" s="7"/>
      <c r="L37" s="13"/>
    </row>
    <row r="38" spans="1:12" ht="40.5">
      <c r="A38" s="11" t="s">
        <v>93</v>
      </c>
      <c r="B38" s="9"/>
      <c r="C38" s="9"/>
      <c r="D38" s="12"/>
      <c r="E38" s="7">
        <v>48962.9</v>
      </c>
      <c r="F38" s="13">
        <v>43069.3</v>
      </c>
      <c r="G38" s="13">
        <v>48962.9</v>
      </c>
      <c r="H38" s="29">
        <f t="shared" si="0"/>
        <v>100</v>
      </c>
      <c r="I38" s="7">
        <v>2946.8</v>
      </c>
      <c r="J38" s="7">
        <v>2946.8</v>
      </c>
      <c r="K38" s="7"/>
      <c r="L38" s="13"/>
    </row>
    <row r="39" spans="1:12" ht="40.5">
      <c r="A39" s="11" t="s">
        <v>70</v>
      </c>
      <c r="B39" s="9"/>
      <c r="C39" s="9"/>
      <c r="D39" s="12"/>
      <c r="E39" s="7">
        <v>3289.3</v>
      </c>
      <c r="F39" s="13">
        <v>2462.5</v>
      </c>
      <c r="G39" s="13">
        <v>3289.3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532687.80000000005</v>
      </c>
      <c r="C44" s="5">
        <f>C8+C9</f>
        <v>506005.9</v>
      </c>
      <c r="D44" s="5">
        <f>C44/B44*100</f>
        <v>94.991081079761912</v>
      </c>
      <c r="E44" s="5">
        <f t="shared" ref="E44:L44" si="1">E8+E9</f>
        <v>662884.5</v>
      </c>
      <c r="F44" s="5">
        <f t="shared" si="1"/>
        <v>509455.20000000007</v>
      </c>
      <c r="G44" s="5">
        <f t="shared" si="1"/>
        <v>627607.80000000005</v>
      </c>
      <c r="H44" s="34">
        <f t="shared" si="0"/>
        <v>94.678303686388816</v>
      </c>
      <c r="I44" s="5">
        <f t="shared" si="1"/>
        <v>32518.400000000001</v>
      </c>
      <c r="J44" s="5">
        <f t="shared" si="1"/>
        <v>16036</v>
      </c>
      <c r="K44" s="5">
        <f t="shared" si="1"/>
        <v>121601.9</v>
      </c>
      <c r="L44" s="5">
        <f t="shared" si="1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94" t="s">
        <v>44</v>
      </c>
      <c r="B47" s="94"/>
      <c r="C47" s="94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A47:C47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39370078740157483" right="0" top="0" bottom="0" header="0" footer="0"/>
  <pageSetup paperSize="9" scale="49" orientation="landscape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1"/>
  <sheetViews>
    <sheetView topLeftCell="C1" workbookViewId="0">
      <selection activeCell="C1" sqref="A1:XFD1048576"/>
    </sheetView>
  </sheetViews>
  <sheetFormatPr defaultRowHeight="15"/>
  <cols>
    <col min="1" max="1" width="104.5703125" customWidth="1"/>
    <col min="2" max="2" width="15.42578125" customWidth="1"/>
    <col min="3" max="3" width="13" customWidth="1"/>
    <col min="5" max="5" width="15.140625" customWidth="1"/>
    <col min="6" max="6" width="15.140625" hidden="1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2" ht="2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2" ht="2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ht="20.25">
      <c r="A3" s="98" t="s">
        <v>118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>
      <c r="A5" s="90" t="s">
        <v>3</v>
      </c>
      <c r="B5" s="100" t="s">
        <v>4</v>
      </c>
      <c r="C5" s="101"/>
      <c r="D5" s="101"/>
      <c r="E5" s="102" t="s">
        <v>47</v>
      </c>
      <c r="F5" s="103"/>
      <c r="G5" s="103"/>
      <c r="H5" s="103"/>
      <c r="I5" s="103"/>
      <c r="J5" s="104"/>
      <c r="K5" s="93" t="s">
        <v>51</v>
      </c>
      <c r="L5" s="93"/>
    </row>
    <row r="6" spans="1:12" ht="23.25" customHeight="1">
      <c r="A6" s="99"/>
      <c r="B6" s="105" t="s">
        <v>5</v>
      </c>
      <c r="C6" s="90" t="s">
        <v>6</v>
      </c>
      <c r="D6" s="90" t="s">
        <v>7</v>
      </c>
      <c r="E6" s="105" t="s">
        <v>8</v>
      </c>
      <c r="F6" s="107" t="s">
        <v>87</v>
      </c>
      <c r="G6" s="90" t="s">
        <v>6</v>
      </c>
      <c r="H6" s="90" t="s">
        <v>7</v>
      </c>
      <c r="I6" s="92" t="s">
        <v>116</v>
      </c>
      <c r="J6" s="93" t="s">
        <v>9</v>
      </c>
      <c r="K6" s="93"/>
      <c r="L6" s="93"/>
    </row>
    <row r="7" spans="1:12" ht="33" customHeight="1">
      <c r="A7" s="91"/>
      <c r="B7" s="106"/>
      <c r="C7" s="91"/>
      <c r="D7" s="91"/>
      <c r="E7" s="106"/>
      <c r="F7" s="108"/>
      <c r="G7" s="91"/>
      <c r="H7" s="91"/>
      <c r="I7" s="92"/>
      <c r="J7" s="93"/>
      <c r="K7" s="85" t="s">
        <v>10</v>
      </c>
      <c r="L7" s="85" t="s">
        <v>11</v>
      </c>
    </row>
    <row r="8" spans="1:12" ht="20.25">
      <c r="A8" s="32" t="s">
        <v>12</v>
      </c>
      <c r="B8" s="36">
        <v>166868</v>
      </c>
      <c r="C8" s="40">
        <v>173471.8</v>
      </c>
      <c r="D8" s="30">
        <f>C8/B8*100</f>
        <v>103.95749934079632</v>
      </c>
      <c r="E8" s="26">
        <v>197385.9</v>
      </c>
      <c r="F8" s="26">
        <v>128780</v>
      </c>
      <c r="G8" s="27">
        <v>191064.5</v>
      </c>
      <c r="H8" s="29">
        <f>G8/E8*100</f>
        <v>96.797440951962628</v>
      </c>
      <c r="I8" s="26">
        <v>14817.5</v>
      </c>
      <c r="J8" s="26">
        <v>7181.6</v>
      </c>
      <c r="K8" s="31">
        <f>G8-C8</f>
        <v>17592.700000000012</v>
      </c>
      <c r="L8" s="28"/>
    </row>
    <row r="9" spans="1:12" ht="20.25">
      <c r="A9" s="4" t="s">
        <v>13</v>
      </c>
      <c r="B9" s="35">
        <v>365819.8</v>
      </c>
      <c r="C9" s="41">
        <v>340966.5</v>
      </c>
      <c r="D9" s="30">
        <f>C9/B9*100</f>
        <v>93.206135917192029</v>
      </c>
      <c r="E9" s="37">
        <f>E10+E11+E12+E13+E14+E15+E16+E17+E18+E19+E20+E21+E22+E23+E24+E25+E26+E27+E28+E29+E30+E31+E32+E33+E34+E35+E36+E37+E38+E39+E40+E41+E42+E43</f>
        <v>465886.4</v>
      </c>
      <c r="F9" s="37">
        <f>F10+F11+F12+F13+F14+F15+F16+F17+F18+F19+F20+F21+F22+F23+F24+F25+F26+F27+F28+F29+F30+F31+F32+F33+F34+F35+F36+F37+F38+F39+F40+F41+F42+F43</f>
        <v>380675.20000000007</v>
      </c>
      <c r="G9" s="37">
        <f>G10+G11+G12+G13+G14+G15+G16+G17+G18+G19+G20+G21+G22+G23+G24+G25+G26+G27+G28+G29+G30+G31+G32+G33+G34+G35+G36+G37+G38+G39+G40+G41+G42+G43</f>
        <v>451193.9</v>
      </c>
      <c r="H9" s="29">
        <f t="shared" ref="H9:H44" si="0">G9/E9*100</f>
        <v>96.846334213662388</v>
      </c>
      <c r="I9" s="37">
        <f>I10+I11+I12+I13+I14+I15+I16+I17+I18+I19+I20+I21+I22+I23+I24+I25+I26+I27+I28+I29+I30+I31+I32+I33+I34+I35+I36+I37+I38+I39+I40+I41+I42+I43</f>
        <v>31927.100000000002</v>
      </c>
      <c r="J9" s="37">
        <f>J10+J11+J12+J13+J14+J15+J16+J17+J18+J19+J20+J21+J22+J23+J24+J25+J26+J27+J28+J29+J30+J31+J32+J33+J34+J35+J36+J37+J38+J39+J40+J41+J42+J43</f>
        <v>7044.6</v>
      </c>
      <c r="K9" s="31">
        <f>G9-C9</f>
        <v>110227.40000000002</v>
      </c>
      <c r="L9" s="31"/>
    </row>
    <row r="10" spans="1:12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13">
        <v>89792.3</v>
      </c>
      <c r="H10" s="29">
        <f t="shared" si="0"/>
        <v>89.999749422418674</v>
      </c>
      <c r="I10" s="7">
        <v>9977.2000000000007</v>
      </c>
      <c r="J10" s="7">
        <v>4988.6000000000004</v>
      </c>
      <c r="K10" s="7"/>
      <c r="L10" s="7"/>
    </row>
    <row r="11" spans="1:12" ht="20.25">
      <c r="A11" s="8" t="s">
        <v>15</v>
      </c>
      <c r="B11" s="9"/>
      <c r="C11" s="18"/>
      <c r="D11" s="10"/>
      <c r="E11" s="38">
        <v>26242.9</v>
      </c>
      <c r="F11" s="13">
        <v>18371</v>
      </c>
      <c r="G11" s="13">
        <v>23618.9</v>
      </c>
      <c r="H11" s="29">
        <f t="shared" si="0"/>
        <v>90.001105060797386</v>
      </c>
      <c r="I11" s="7">
        <v>2624</v>
      </c>
      <c r="J11" s="7">
        <v>1312</v>
      </c>
      <c r="K11" s="7"/>
      <c r="L11" s="7"/>
    </row>
    <row r="12" spans="1:12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13">
        <v>42362.799999999996</v>
      </c>
      <c r="H12" s="29">
        <f t="shared" si="0"/>
        <v>98.332451278051678</v>
      </c>
      <c r="I12" s="7">
        <v>718.4</v>
      </c>
      <c r="J12" s="7">
        <v>359.2</v>
      </c>
      <c r="K12" s="7"/>
      <c r="L12" s="7"/>
    </row>
    <row r="13" spans="1:12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13">
        <v>3308.3</v>
      </c>
      <c r="H13" s="29">
        <f t="shared" si="0"/>
        <v>92.356438960386384</v>
      </c>
      <c r="I13" s="7">
        <v>136.9</v>
      </c>
      <c r="J13" s="7">
        <v>136.9</v>
      </c>
      <c r="K13" s="7"/>
      <c r="L13" s="7"/>
    </row>
    <row r="14" spans="1:12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13">
        <v>32.9</v>
      </c>
      <c r="H14" s="29">
        <f t="shared" si="0"/>
        <v>89.159891598915991</v>
      </c>
      <c r="I14" s="7">
        <v>2</v>
      </c>
      <c r="J14" s="7">
        <v>2</v>
      </c>
      <c r="K14" s="7"/>
      <c r="L14" s="7"/>
    </row>
    <row r="15" spans="1:12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13">
        <v>90.2</v>
      </c>
      <c r="H15" s="29">
        <f t="shared" si="0"/>
        <v>100</v>
      </c>
      <c r="I15" s="7"/>
      <c r="J15" s="7"/>
      <c r="K15" s="7"/>
      <c r="L15" s="7"/>
    </row>
    <row r="16" spans="1:12" ht="20.25">
      <c r="A16" s="21" t="s">
        <v>20</v>
      </c>
      <c r="B16" s="5"/>
      <c r="C16" s="6"/>
      <c r="D16" s="20"/>
      <c r="E16" s="38">
        <v>174384.8</v>
      </c>
      <c r="F16" s="13">
        <v>154091.9</v>
      </c>
      <c r="G16" s="13">
        <v>174384.8</v>
      </c>
      <c r="H16" s="29">
        <f t="shared" si="0"/>
        <v>100</v>
      </c>
      <c r="I16" s="7">
        <v>9972.8000000000011</v>
      </c>
      <c r="J16" s="7">
        <v>173.6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13">
        <v>430.5</v>
      </c>
      <c r="H17" s="29">
        <f t="shared" si="0"/>
        <v>90.006272214091581</v>
      </c>
      <c r="I17" s="7">
        <v>23.9</v>
      </c>
      <c r="J17" s="7">
        <v>23.9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13">
        <v>209.4</v>
      </c>
      <c r="H18" s="29">
        <f t="shared" si="0"/>
        <v>89.987107864202841</v>
      </c>
      <c r="I18" s="7">
        <v>11.6</v>
      </c>
      <c r="J18" s="7">
        <v>11.6</v>
      </c>
      <c r="K18" s="7"/>
      <c r="L18" s="7"/>
    </row>
    <row r="19" spans="1:12" ht="20.2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13">
        <v>726</v>
      </c>
      <c r="H19" s="29">
        <f t="shared" si="0"/>
        <v>100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13">
        <v>1591</v>
      </c>
      <c r="H20" s="29">
        <f t="shared" si="0"/>
        <v>100</v>
      </c>
      <c r="I20" s="7"/>
      <c r="J20" s="7"/>
      <c r="K20" s="7"/>
      <c r="L20" s="7"/>
    </row>
    <row r="21" spans="1:12" ht="20.25">
      <c r="A21" s="21" t="s">
        <v>25</v>
      </c>
      <c r="B21" s="5"/>
      <c r="C21" s="6"/>
      <c r="D21" s="20"/>
      <c r="E21" s="38">
        <v>452.3</v>
      </c>
      <c r="F21" s="13">
        <v>339.2</v>
      </c>
      <c r="G21" s="13">
        <v>414.6</v>
      </c>
      <c r="H21" s="29">
        <f t="shared" si="0"/>
        <v>91.664824231704628</v>
      </c>
      <c r="I21" s="7">
        <v>18.8</v>
      </c>
      <c r="J21" s="7">
        <v>18.8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13">
        <v>32.700000000000003</v>
      </c>
      <c r="H22" s="29">
        <f t="shared" si="0"/>
        <v>90.082644628099189</v>
      </c>
      <c r="I22" s="7">
        <v>1.8</v>
      </c>
      <c r="J22" s="7">
        <v>1.8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119</v>
      </c>
      <c r="B24" s="9"/>
      <c r="C24" s="9"/>
      <c r="D24" s="12"/>
      <c r="E24" s="38">
        <v>0.4</v>
      </c>
      <c r="F24" s="13"/>
      <c r="G24" s="13">
        <v>0.4</v>
      </c>
      <c r="H24" s="29">
        <f t="shared" si="0"/>
        <v>100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1356.9</v>
      </c>
      <c r="F26" s="13">
        <v>1018.3</v>
      </c>
      <c r="G26" s="13">
        <v>1356.9</v>
      </c>
      <c r="H26" s="29">
        <f t="shared" si="0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13">
        <v>2849.7</v>
      </c>
      <c r="H27" s="29">
        <f t="shared" si="0"/>
        <v>74.992105263157896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13">
        <v>357.1</v>
      </c>
      <c r="H28" s="29">
        <f t="shared" si="0"/>
        <v>91.681643132220799</v>
      </c>
      <c r="I28" s="7">
        <v>16.2</v>
      </c>
      <c r="J28" s="7">
        <v>16.2</v>
      </c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13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13">
        <v>1342</v>
      </c>
      <c r="H31" s="29">
        <f t="shared" si="0"/>
        <v>100</v>
      </c>
      <c r="I31" s="7"/>
      <c r="J31" s="7"/>
      <c r="K31" s="7"/>
      <c r="L31" s="7"/>
    </row>
    <row r="32" spans="1:12" ht="20.25">
      <c r="A32" s="11" t="s">
        <v>37</v>
      </c>
      <c r="B32" s="9"/>
      <c r="C32" s="9"/>
      <c r="D32" s="12"/>
      <c r="E32" s="7">
        <v>5476.7</v>
      </c>
      <c r="F32" s="13"/>
      <c r="G32" s="13">
        <v>5476.7</v>
      </c>
      <c r="H32" s="29">
        <f t="shared" si="0"/>
        <v>100</v>
      </c>
      <c r="I32" s="7">
        <v>5476.7</v>
      </c>
      <c r="J32" s="7"/>
      <c r="K32" s="7"/>
      <c r="L32" s="7"/>
    </row>
    <row r="33" spans="1:12" ht="20.25">
      <c r="A33" s="11" t="s">
        <v>111</v>
      </c>
      <c r="B33" s="9"/>
      <c r="C33" s="9"/>
      <c r="D33" s="12"/>
      <c r="E33" s="7">
        <v>10000</v>
      </c>
      <c r="F33" s="13"/>
      <c r="G33" s="13">
        <v>10000</v>
      </c>
      <c r="H33" s="29">
        <f t="shared" si="0"/>
        <v>100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21621.599999999999</v>
      </c>
      <c r="F34" s="13">
        <v>21621.599999999999</v>
      </c>
      <c r="G34" s="13">
        <v>21621.599999999999</v>
      </c>
      <c r="H34" s="29">
        <f t="shared" si="0"/>
        <v>100</v>
      </c>
      <c r="I34" s="7"/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13">
        <v>74.900000000000006</v>
      </c>
      <c r="H35" s="29">
        <f t="shared" si="0"/>
        <v>100</v>
      </c>
      <c r="I35" s="7"/>
      <c r="J35" s="7"/>
      <c r="K35" s="7"/>
      <c r="L35" s="7"/>
    </row>
    <row r="36" spans="1:12" ht="40.5">
      <c r="A36" s="11" t="s">
        <v>107</v>
      </c>
      <c r="B36" s="9"/>
      <c r="C36" s="9"/>
      <c r="D36" s="12"/>
      <c r="E36" s="7">
        <v>503.6</v>
      </c>
      <c r="F36" s="13">
        <v>503.6</v>
      </c>
      <c r="G36" s="13">
        <v>503.6</v>
      </c>
      <c r="H36" s="29">
        <f t="shared" si="0"/>
        <v>100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13">
        <v>3928.2</v>
      </c>
      <c r="H37" s="29">
        <f t="shared" si="0"/>
        <v>100</v>
      </c>
      <c r="I37" s="7"/>
      <c r="J37" s="7"/>
      <c r="K37" s="7"/>
      <c r="L37" s="7"/>
    </row>
    <row r="38" spans="1:12" ht="40.5">
      <c r="A38" s="11" t="s">
        <v>93</v>
      </c>
      <c r="B38" s="9"/>
      <c r="C38" s="9"/>
      <c r="D38" s="12"/>
      <c r="E38" s="7">
        <v>48962.9</v>
      </c>
      <c r="F38" s="13">
        <v>43069.3</v>
      </c>
      <c r="G38" s="13">
        <v>48962.9</v>
      </c>
      <c r="H38" s="29">
        <f t="shared" si="0"/>
        <v>100</v>
      </c>
      <c r="I38" s="7">
        <v>2946.8</v>
      </c>
      <c r="J38" s="7"/>
      <c r="K38" s="7"/>
      <c r="L38" s="7"/>
    </row>
    <row r="39" spans="1:12" ht="40.5">
      <c r="A39" s="11" t="s">
        <v>70</v>
      </c>
      <c r="B39" s="9"/>
      <c r="C39" s="9"/>
      <c r="D39" s="12"/>
      <c r="E39" s="7">
        <v>3289.3</v>
      </c>
      <c r="F39" s="13">
        <v>2462.5</v>
      </c>
      <c r="G39" s="13">
        <v>3289.3</v>
      </c>
      <c r="H39" s="29">
        <f t="shared" si="0"/>
        <v>100</v>
      </c>
      <c r="I39" s="7"/>
      <c r="J39" s="7"/>
      <c r="K39" s="7"/>
      <c r="L39" s="7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7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7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7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7"/>
    </row>
    <row r="44" spans="1:12" ht="20.25">
      <c r="A44" s="19" t="s">
        <v>43</v>
      </c>
      <c r="B44" s="5">
        <f>B8+B9</f>
        <v>532687.80000000005</v>
      </c>
      <c r="C44" s="5">
        <f>C8+C9</f>
        <v>514438.3</v>
      </c>
      <c r="D44" s="5">
        <f>C44/B44*100</f>
        <v>96.574072092508956</v>
      </c>
      <c r="E44" s="5">
        <f t="shared" ref="E44:L44" si="1">E8+E9</f>
        <v>663272.30000000005</v>
      </c>
      <c r="F44" s="5">
        <f t="shared" si="1"/>
        <v>509455.20000000007</v>
      </c>
      <c r="G44" s="5">
        <f t="shared" si="1"/>
        <v>642258.4</v>
      </c>
      <c r="H44" s="34">
        <f t="shared" si="0"/>
        <v>96.831783869159011</v>
      </c>
      <c r="I44" s="5">
        <f t="shared" si="1"/>
        <v>46744.600000000006</v>
      </c>
      <c r="J44" s="5">
        <f t="shared" si="1"/>
        <v>14226.2</v>
      </c>
      <c r="K44" s="5">
        <f t="shared" si="1"/>
        <v>127820.10000000003</v>
      </c>
      <c r="L44" s="5">
        <f t="shared" si="1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94" t="s">
        <v>44</v>
      </c>
      <c r="B47" s="94"/>
      <c r="C47" s="94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7:C47"/>
    <mergeCell ref="E6:E7"/>
    <mergeCell ref="F6:F7"/>
    <mergeCell ref="G6:G7"/>
    <mergeCell ref="H6:H7"/>
  </mergeCells>
  <pageMargins left="0.98425196850393704" right="0.19685039370078741" top="0" bottom="0" header="0" footer="0"/>
  <pageSetup paperSize="9" scale="52" orientation="landscape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opLeftCell="B1" workbookViewId="0">
      <selection activeCell="B1" sqref="A1:XFD1048576"/>
    </sheetView>
  </sheetViews>
  <sheetFormatPr defaultRowHeight="15"/>
  <cols>
    <col min="1" max="1" width="104.5703125" customWidth="1"/>
    <col min="2" max="2" width="15.42578125" customWidth="1"/>
    <col min="3" max="3" width="13" customWidth="1"/>
    <col min="5" max="5" width="15.140625" customWidth="1"/>
    <col min="6" max="6" width="15.140625" hidden="1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3" ht="2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3" ht="20.25">
      <c r="A3" s="98" t="s">
        <v>120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0" t="s">
        <v>3</v>
      </c>
      <c r="B5" s="100" t="s">
        <v>4</v>
      </c>
      <c r="C5" s="101"/>
      <c r="D5" s="101"/>
      <c r="E5" s="102" t="s">
        <v>47</v>
      </c>
      <c r="F5" s="103"/>
      <c r="G5" s="103"/>
      <c r="H5" s="103"/>
      <c r="I5" s="103"/>
      <c r="J5" s="104"/>
      <c r="K5" s="93" t="s">
        <v>51</v>
      </c>
      <c r="L5" s="93"/>
    </row>
    <row r="6" spans="1:13" ht="23.25" customHeight="1">
      <c r="A6" s="99"/>
      <c r="B6" s="105" t="s">
        <v>5</v>
      </c>
      <c r="C6" s="90" t="s">
        <v>6</v>
      </c>
      <c r="D6" s="90" t="s">
        <v>7</v>
      </c>
      <c r="E6" s="105" t="s">
        <v>8</v>
      </c>
      <c r="F6" s="107" t="s">
        <v>87</v>
      </c>
      <c r="G6" s="90" t="s">
        <v>6</v>
      </c>
      <c r="H6" s="90" t="s">
        <v>7</v>
      </c>
      <c r="I6" s="92" t="s">
        <v>116</v>
      </c>
      <c r="J6" s="93" t="s">
        <v>9</v>
      </c>
      <c r="K6" s="93"/>
      <c r="L6" s="93"/>
    </row>
    <row r="7" spans="1:13" ht="33" customHeight="1">
      <c r="A7" s="91"/>
      <c r="B7" s="106"/>
      <c r="C7" s="91"/>
      <c r="D7" s="91"/>
      <c r="E7" s="106"/>
      <c r="F7" s="108"/>
      <c r="G7" s="91"/>
      <c r="H7" s="91"/>
      <c r="I7" s="92"/>
      <c r="J7" s="93"/>
      <c r="K7" s="86" t="s">
        <v>10</v>
      </c>
      <c r="L7" s="86" t="s">
        <v>11</v>
      </c>
    </row>
    <row r="8" spans="1:13" ht="20.25">
      <c r="A8" s="32" t="s">
        <v>12</v>
      </c>
      <c r="B8" s="36">
        <v>166868</v>
      </c>
      <c r="C8" s="40">
        <v>175388.3</v>
      </c>
      <c r="D8" s="30">
        <f>C8/B8*100</f>
        <v>105.1060119375794</v>
      </c>
      <c r="E8" s="26">
        <v>197385.9</v>
      </c>
      <c r="F8" s="26">
        <v>128780</v>
      </c>
      <c r="G8" s="27">
        <v>193615.3</v>
      </c>
      <c r="H8" s="29">
        <f>G8/E8*100</f>
        <v>98.08973184001492</v>
      </c>
      <c r="I8" s="26">
        <v>17368.3</v>
      </c>
      <c r="J8" s="26">
        <v>2550.8000000000002</v>
      </c>
      <c r="K8" s="31">
        <f>G8-C8</f>
        <v>18227</v>
      </c>
      <c r="L8" s="28"/>
    </row>
    <row r="9" spans="1:13" ht="20.25">
      <c r="A9" s="4" t="s">
        <v>13</v>
      </c>
      <c r="B9" s="35">
        <v>365819.8</v>
      </c>
      <c r="C9" s="41">
        <v>341079.3</v>
      </c>
      <c r="D9" s="30">
        <f>C9/B9*100</f>
        <v>93.236970770854938</v>
      </c>
      <c r="E9" s="37">
        <f>E10+E11+E12+E13+E14+E15+E16+E17+E18+E19+E20+E21+E22+E23+E24+E25+E26+E27+E28+E29+E30+E31+E32+E33+E34+E35+E36+E37+E38+E39+E40+E41+E42+E43</f>
        <v>465924.7</v>
      </c>
      <c r="F9" s="37">
        <f>F10+F11+F12+F13+F14+F15+F16+F17+F18+F19+F20+F21+F22+F23+F24+F25+F26+F27+F28+F29+F30+F31+F32+F33+F34+F35+F36+F37+F38+F39+F40+F41+F42+F43</f>
        <v>380675.20000000007</v>
      </c>
      <c r="G9" s="37">
        <f>G10+G11+G12+G13+G14+G15+G16+G17+G18+G19+G20+G21+G22+G23+G24+G25+G26+G27+G28+G29+G30+G31+G32+G33+G34+G35+G36+G37+G38+G39+G40+G41+G42+G43</f>
        <v>451232.2</v>
      </c>
      <c r="H9" s="29">
        <f t="shared" ref="H9:H44" si="0">G9/E9*100</f>
        <v>96.846593451688662</v>
      </c>
      <c r="I9" s="37">
        <f>I10+I11+I12+I13+I14+I15+I16+I17+I18+I19+I20+I21+I22+I23+I24+I25+I26+I27+I28+I29+I30+I31+I32+I33+I34+I35+I36+I37+I38+I39+I40+I41+I42+I43</f>
        <v>31965.4</v>
      </c>
      <c r="J9" s="37">
        <f>J10+J11+J12+J13+J14+J15+J16+J17+J18+J19+J20+J21+J22+J23+J24+J25+J26+J27+J28+J29+J30+J31+J32+J33+J34+J35+J36+J37+J38+J39+J40+J41+J42+J43</f>
        <v>38.299999999999997</v>
      </c>
      <c r="K9" s="31">
        <f>G9-C9</f>
        <v>110152.90000000002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13">
        <v>89792.3</v>
      </c>
      <c r="H10" s="29">
        <f t="shared" si="0"/>
        <v>89.999749422418674</v>
      </c>
      <c r="I10" s="7">
        <v>9977.2000000000007</v>
      </c>
      <c r="J10" s="7"/>
      <c r="K10" s="7"/>
      <c r="L10" s="7"/>
      <c r="M10" s="45"/>
    </row>
    <row r="11" spans="1:13" ht="20.25">
      <c r="A11" s="8" t="s">
        <v>15</v>
      </c>
      <c r="B11" s="9"/>
      <c r="C11" s="18"/>
      <c r="D11" s="10"/>
      <c r="E11" s="38">
        <v>26242.9</v>
      </c>
      <c r="F11" s="13">
        <v>18371</v>
      </c>
      <c r="G11" s="13">
        <v>23618.9</v>
      </c>
      <c r="H11" s="29">
        <f t="shared" si="0"/>
        <v>90.001105060797386</v>
      </c>
      <c r="I11" s="7">
        <v>2624</v>
      </c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13">
        <v>42362.799999999996</v>
      </c>
      <c r="H12" s="29">
        <f t="shared" si="0"/>
        <v>98.332451278051678</v>
      </c>
      <c r="I12" s="7">
        <v>718.4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13">
        <v>3308.3</v>
      </c>
      <c r="H13" s="29">
        <f t="shared" si="0"/>
        <v>92.356438960386384</v>
      </c>
      <c r="I13" s="7">
        <v>136.9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13">
        <v>32.9</v>
      </c>
      <c r="H14" s="29">
        <f t="shared" si="0"/>
        <v>89.159891598915991</v>
      </c>
      <c r="I14" s="7">
        <v>2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13">
        <v>90.2</v>
      </c>
      <c r="H15" s="29">
        <f t="shared" si="0"/>
        <v>100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174384.8</v>
      </c>
      <c r="F16" s="13">
        <v>154091.9</v>
      </c>
      <c r="G16" s="13">
        <v>174384.8</v>
      </c>
      <c r="H16" s="29">
        <f t="shared" si="0"/>
        <v>100</v>
      </c>
      <c r="I16" s="7">
        <v>9972.8000000000011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13">
        <v>430.5</v>
      </c>
      <c r="H17" s="29">
        <f t="shared" si="0"/>
        <v>90.006272214091581</v>
      </c>
      <c r="I17" s="7">
        <v>23.9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13">
        <v>209.4</v>
      </c>
      <c r="H18" s="29">
        <f t="shared" si="0"/>
        <v>89.987107864202841</v>
      </c>
      <c r="I18" s="7">
        <v>11.6</v>
      </c>
      <c r="J18" s="7"/>
      <c r="K18" s="7"/>
      <c r="L18" s="7"/>
    </row>
    <row r="19" spans="1:12" ht="20.2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13">
        <v>726</v>
      </c>
      <c r="H19" s="29">
        <f t="shared" si="0"/>
        <v>100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13">
        <v>1591</v>
      </c>
      <c r="H20" s="29">
        <f t="shared" si="0"/>
        <v>100</v>
      </c>
      <c r="I20" s="7"/>
      <c r="J20" s="7"/>
      <c r="K20" s="7"/>
      <c r="L20" s="7"/>
    </row>
    <row r="21" spans="1:12" ht="20.25">
      <c r="A21" s="21" t="s">
        <v>25</v>
      </c>
      <c r="B21" s="5"/>
      <c r="C21" s="6"/>
      <c r="D21" s="20"/>
      <c r="E21" s="38">
        <v>452.3</v>
      </c>
      <c r="F21" s="13">
        <v>339.2</v>
      </c>
      <c r="G21" s="13">
        <v>414.6</v>
      </c>
      <c r="H21" s="29">
        <f t="shared" si="0"/>
        <v>91.664824231704628</v>
      </c>
      <c r="I21" s="7">
        <v>18.8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13">
        <v>32.700000000000003</v>
      </c>
      <c r="H22" s="29">
        <f t="shared" si="0"/>
        <v>90.082644628099189</v>
      </c>
      <c r="I22" s="7">
        <v>1.8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119</v>
      </c>
      <c r="B24" s="9"/>
      <c r="C24" s="9"/>
      <c r="D24" s="12"/>
      <c r="E24" s="38">
        <v>0.4</v>
      </c>
      <c r="F24" s="13"/>
      <c r="G24" s="13">
        <v>0.4</v>
      </c>
      <c r="H24" s="29">
        <f t="shared" si="0"/>
        <v>100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1395.2</v>
      </c>
      <c r="F26" s="13">
        <v>1018.3</v>
      </c>
      <c r="G26" s="13">
        <v>1395.2</v>
      </c>
      <c r="H26" s="29">
        <f t="shared" si="0"/>
        <v>100</v>
      </c>
      <c r="I26" s="7">
        <v>38.299999999999997</v>
      </c>
      <c r="J26" s="7">
        <v>38.299999999999997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13">
        <v>2849.7</v>
      </c>
      <c r="H27" s="29">
        <f t="shared" si="0"/>
        <v>74.992105263157896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13">
        <v>357.1</v>
      </c>
      <c r="H28" s="29">
        <f t="shared" si="0"/>
        <v>91.681643132220799</v>
      </c>
      <c r="I28" s="7">
        <v>16.2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13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13">
        <v>1342</v>
      </c>
      <c r="H31" s="29">
        <f t="shared" si="0"/>
        <v>100</v>
      </c>
      <c r="I31" s="7"/>
      <c r="J31" s="7"/>
      <c r="K31" s="7"/>
      <c r="L31" s="7"/>
    </row>
    <row r="32" spans="1:12" ht="20.25">
      <c r="A32" s="11" t="s">
        <v>37</v>
      </c>
      <c r="B32" s="9"/>
      <c r="C32" s="9"/>
      <c r="D32" s="12"/>
      <c r="E32" s="7">
        <v>5476.7</v>
      </c>
      <c r="F32" s="13"/>
      <c r="G32" s="13">
        <v>5476.7</v>
      </c>
      <c r="H32" s="29">
        <f t="shared" si="0"/>
        <v>100</v>
      </c>
      <c r="I32" s="7">
        <v>5476.7</v>
      </c>
      <c r="J32" s="7"/>
      <c r="K32" s="7"/>
      <c r="L32" s="7"/>
    </row>
    <row r="33" spans="1:12" ht="20.25">
      <c r="A33" s="11" t="s">
        <v>111</v>
      </c>
      <c r="B33" s="9"/>
      <c r="C33" s="9"/>
      <c r="D33" s="12"/>
      <c r="E33" s="7">
        <v>10000</v>
      </c>
      <c r="F33" s="13"/>
      <c r="G33" s="13">
        <v>10000</v>
      </c>
      <c r="H33" s="29">
        <f t="shared" si="0"/>
        <v>100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21621.599999999999</v>
      </c>
      <c r="F34" s="13">
        <v>21621.599999999999</v>
      </c>
      <c r="G34" s="13">
        <v>21621.599999999999</v>
      </c>
      <c r="H34" s="29">
        <f t="shared" si="0"/>
        <v>100</v>
      </c>
      <c r="I34" s="7"/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13">
        <v>74.900000000000006</v>
      </c>
      <c r="H35" s="29">
        <f t="shared" si="0"/>
        <v>100</v>
      </c>
      <c r="I35" s="7"/>
      <c r="J35" s="7"/>
      <c r="K35" s="7"/>
      <c r="L35" s="7"/>
    </row>
    <row r="36" spans="1:12" ht="40.5">
      <c r="A36" s="11" t="s">
        <v>107</v>
      </c>
      <c r="B36" s="9"/>
      <c r="C36" s="9"/>
      <c r="D36" s="12"/>
      <c r="E36" s="7">
        <v>503.6</v>
      </c>
      <c r="F36" s="13">
        <v>503.6</v>
      </c>
      <c r="G36" s="13">
        <v>503.6</v>
      </c>
      <c r="H36" s="29">
        <f t="shared" si="0"/>
        <v>100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13">
        <v>3928.2</v>
      </c>
      <c r="H37" s="29">
        <f t="shared" si="0"/>
        <v>100</v>
      </c>
      <c r="I37" s="7"/>
      <c r="J37" s="7"/>
      <c r="K37" s="7"/>
      <c r="L37" s="7"/>
    </row>
    <row r="38" spans="1:12" ht="40.5">
      <c r="A38" s="11" t="s">
        <v>93</v>
      </c>
      <c r="B38" s="9"/>
      <c r="C38" s="9"/>
      <c r="D38" s="12"/>
      <c r="E38" s="7">
        <v>48962.9</v>
      </c>
      <c r="F38" s="13">
        <v>43069.3</v>
      </c>
      <c r="G38" s="13">
        <v>48962.9</v>
      </c>
      <c r="H38" s="29">
        <f t="shared" si="0"/>
        <v>100</v>
      </c>
      <c r="I38" s="7">
        <v>2946.8</v>
      </c>
      <c r="J38" s="7"/>
      <c r="K38" s="7"/>
      <c r="L38" s="7"/>
    </row>
    <row r="39" spans="1:12" ht="40.5">
      <c r="A39" s="11" t="s">
        <v>70</v>
      </c>
      <c r="B39" s="9"/>
      <c r="C39" s="9"/>
      <c r="D39" s="12"/>
      <c r="E39" s="7">
        <v>3289.3</v>
      </c>
      <c r="F39" s="13">
        <v>2462.5</v>
      </c>
      <c r="G39" s="13">
        <v>3289.3</v>
      </c>
      <c r="H39" s="29">
        <f t="shared" si="0"/>
        <v>100</v>
      </c>
      <c r="I39" s="7"/>
      <c r="J39" s="7"/>
      <c r="K39" s="7"/>
      <c r="L39" s="7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7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7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7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7"/>
    </row>
    <row r="44" spans="1:12" ht="20.25">
      <c r="A44" s="19" t="s">
        <v>43</v>
      </c>
      <c r="B44" s="5">
        <f>B8+B9</f>
        <v>532687.80000000005</v>
      </c>
      <c r="C44" s="5">
        <f>C8+C9</f>
        <v>516467.6</v>
      </c>
      <c r="D44" s="5">
        <f>C44/B44*100</f>
        <v>96.955026940733376</v>
      </c>
      <c r="E44" s="5">
        <f t="shared" ref="E44:L44" si="1">E8+E9</f>
        <v>663310.6</v>
      </c>
      <c r="F44" s="5">
        <f t="shared" si="1"/>
        <v>509455.20000000007</v>
      </c>
      <c r="G44" s="5">
        <f t="shared" si="1"/>
        <v>644847.5</v>
      </c>
      <c r="H44" s="34">
        <f t="shared" si="0"/>
        <v>97.216522696908513</v>
      </c>
      <c r="I44" s="5">
        <f t="shared" si="1"/>
        <v>49333.7</v>
      </c>
      <c r="J44" s="5">
        <f t="shared" si="1"/>
        <v>2589.1000000000004</v>
      </c>
      <c r="K44" s="5">
        <f t="shared" si="1"/>
        <v>128379.90000000002</v>
      </c>
      <c r="L44" s="5">
        <f t="shared" si="1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94" t="s">
        <v>44</v>
      </c>
      <c r="B47" s="94"/>
      <c r="C47" s="94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7:C47"/>
    <mergeCell ref="E6:E7"/>
    <mergeCell ref="F6:F7"/>
    <mergeCell ref="G6:G7"/>
    <mergeCell ref="H6:H7"/>
  </mergeCells>
  <pageMargins left="0.39370078740157483" right="0" top="0.39370078740157483" bottom="0.19685039370078741" header="0" footer="0"/>
  <pageSetup paperSize="9" scale="51" orientation="landscape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4"/>
  <sheetViews>
    <sheetView zoomScale="70" zoomScaleNormal="70" workbookViewId="0">
      <selection sqref="A1:XFD1048576"/>
    </sheetView>
  </sheetViews>
  <sheetFormatPr defaultRowHeight="15"/>
  <cols>
    <col min="1" max="1" width="104.5703125" customWidth="1"/>
    <col min="2" max="2" width="15.42578125" customWidth="1"/>
    <col min="3" max="3" width="13.85546875" bestFit="1" customWidth="1"/>
    <col min="5" max="5" width="15.140625" customWidth="1"/>
    <col min="6" max="6" width="15.140625" hidden="1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3" ht="2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3" ht="20.25">
      <c r="A3" s="98" t="s">
        <v>121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0" t="s">
        <v>3</v>
      </c>
      <c r="B5" s="100" t="s">
        <v>4</v>
      </c>
      <c r="C5" s="101"/>
      <c r="D5" s="101"/>
      <c r="E5" s="102" t="s">
        <v>47</v>
      </c>
      <c r="F5" s="103"/>
      <c r="G5" s="103"/>
      <c r="H5" s="103"/>
      <c r="I5" s="103"/>
      <c r="J5" s="104"/>
      <c r="K5" s="93" t="s">
        <v>51</v>
      </c>
      <c r="L5" s="93"/>
    </row>
    <row r="6" spans="1:13" ht="23.25" customHeight="1">
      <c r="A6" s="99"/>
      <c r="B6" s="105" t="s">
        <v>5</v>
      </c>
      <c r="C6" s="90" t="s">
        <v>6</v>
      </c>
      <c r="D6" s="90" t="s">
        <v>7</v>
      </c>
      <c r="E6" s="105" t="s">
        <v>8</v>
      </c>
      <c r="F6" s="107" t="s">
        <v>87</v>
      </c>
      <c r="G6" s="90" t="s">
        <v>6</v>
      </c>
      <c r="H6" s="90" t="s">
        <v>7</v>
      </c>
      <c r="I6" s="92" t="s">
        <v>122</v>
      </c>
      <c r="J6" s="93" t="s">
        <v>9</v>
      </c>
      <c r="K6" s="93"/>
      <c r="L6" s="93"/>
    </row>
    <row r="7" spans="1:13" ht="33" customHeight="1">
      <c r="A7" s="91"/>
      <c r="B7" s="106"/>
      <c r="C7" s="91"/>
      <c r="D7" s="91"/>
      <c r="E7" s="106"/>
      <c r="F7" s="108"/>
      <c r="G7" s="91"/>
      <c r="H7" s="91"/>
      <c r="I7" s="92"/>
      <c r="J7" s="93"/>
      <c r="K7" s="87" t="s">
        <v>10</v>
      </c>
      <c r="L7" s="87" t="s">
        <v>11</v>
      </c>
    </row>
    <row r="8" spans="1:13" ht="20.25">
      <c r="A8" s="32" t="s">
        <v>12</v>
      </c>
      <c r="B8" s="36">
        <v>166868</v>
      </c>
      <c r="C8" s="40">
        <v>179791.1</v>
      </c>
      <c r="D8" s="30">
        <f>C8/B8*100</f>
        <v>107.74450463839682</v>
      </c>
      <c r="E8" s="26">
        <v>197385.9</v>
      </c>
      <c r="F8" s="26">
        <v>128780</v>
      </c>
      <c r="G8" s="27">
        <v>201916.5</v>
      </c>
      <c r="H8" s="29">
        <f>G8/E8*100</f>
        <v>102.29530072816753</v>
      </c>
      <c r="I8" s="26">
        <v>4064.5</v>
      </c>
      <c r="J8" s="26">
        <v>4064.5</v>
      </c>
      <c r="K8" s="31">
        <f>G8-C8</f>
        <v>22125.399999999994</v>
      </c>
      <c r="L8" s="28"/>
    </row>
    <row r="9" spans="1:13" ht="20.25">
      <c r="A9" s="4" t="s">
        <v>13</v>
      </c>
      <c r="B9" s="35">
        <v>368301.4</v>
      </c>
      <c r="C9" s="41">
        <v>361201.5</v>
      </c>
      <c r="D9" s="30">
        <f>C9/B9*100</f>
        <v>98.072258210259307</v>
      </c>
      <c r="E9" s="37">
        <f>E10+E11+E12+E13+E14+E15+E16+E17+E18+E19+E20+E21+E22+E23+E24+E25+E26+E27+E28+E29+E30+E31+E32+E33+E34+E35+E36+E37+E38+E39+E40+E41+E42+E43+E44+E45+E46</f>
        <v>470408.90000000008</v>
      </c>
      <c r="F9" s="37">
        <f t="shared" ref="F9:J9" si="0">F10+F11+F12+F13+F14+F15+F16+F17+F18+F19+F20+F21+F22+F23+F24+F25+F26+F27+F28+F29+F30+F31+F32+F33+F34+F35+F36+F37+F38+F39+F40+F41+F42+F43+F44+F45+F46</f>
        <v>410606.70000000007</v>
      </c>
      <c r="G9" s="37">
        <f t="shared" si="0"/>
        <v>463389.50000000012</v>
      </c>
      <c r="H9" s="37">
        <f t="shared" si="0"/>
        <v>3648.6131628824996</v>
      </c>
      <c r="I9" s="37">
        <f t="shared" si="0"/>
        <v>12146.8</v>
      </c>
      <c r="J9" s="37">
        <f t="shared" si="0"/>
        <v>12146.8</v>
      </c>
      <c r="K9" s="31">
        <f>G9-C9</f>
        <v>102188.00000000012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38">
        <v>99769.5</v>
      </c>
      <c r="G10" s="38">
        <v>94781</v>
      </c>
      <c r="H10" s="29">
        <f t="shared" ref="H10:H47" si="1">G10/E10*100</f>
        <v>94.999974942241877</v>
      </c>
      <c r="I10" s="38">
        <v>4988.6000000000004</v>
      </c>
      <c r="J10" s="38">
        <v>4988.6000000000004</v>
      </c>
      <c r="K10" s="7"/>
      <c r="L10" s="7"/>
      <c r="M10" s="45"/>
    </row>
    <row r="11" spans="1:13" ht="20.25">
      <c r="A11" s="8" t="s">
        <v>15</v>
      </c>
      <c r="B11" s="9"/>
      <c r="C11" s="18"/>
      <c r="D11" s="10"/>
      <c r="E11" s="38">
        <v>26242.9</v>
      </c>
      <c r="F11" s="13">
        <v>18371</v>
      </c>
      <c r="G11" s="13">
        <v>24930.9</v>
      </c>
      <c r="H11" s="29">
        <f t="shared" si="1"/>
        <v>95.000552530398693</v>
      </c>
      <c r="I11" s="7">
        <v>1312</v>
      </c>
      <c r="J11" s="7">
        <v>1312</v>
      </c>
      <c r="K11" s="7"/>
      <c r="L11" s="7"/>
    </row>
    <row r="12" spans="1:13" ht="20.25">
      <c r="A12" s="8" t="s">
        <v>16</v>
      </c>
      <c r="B12" s="5"/>
      <c r="C12" s="6"/>
      <c r="D12" s="20"/>
      <c r="E12" s="38">
        <v>44065.8</v>
      </c>
      <c r="F12" s="13">
        <v>40926</v>
      </c>
      <c r="G12" s="13">
        <v>44065.599999999999</v>
      </c>
      <c r="H12" s="29">
        <f t="shared" si="1"/>
        <v>99.999546133282493</v>
      </c>
      <c r="I12" s="7">
        <v>1703</v>
      </c>
      <c r="J12" s="7">
        <v>1703</v>
      </c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13">
        <v>3455.7</v>
      </c>
      <c r="H13" s="29">
        <f t="shared" si="1"/>
        <v>96.471343625247755</v>
      </c>
      <c r="I13" s="7">
        <v>136.9</v>
      </c>
      <c r="J13" s="7">
        <v>136.9</v>
      </c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13">
        <v>34.9</v>
      </c>
      <c r="H14" s="29">
        <f t="shared" si="1"/>
        <v>94.579945799458002</v>
      </c>
      <c r="I14" s="7">
        <v>2</v>
      </c>
      <c r="J14" s="7">
        <v>2</v>
      </c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13">
        <v>90.2</v>
      </c>
      <c r="H15" s="29">
        <f t="shared" si="1"/>
        <v>100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174732</v>
      </c>
      <c r="F16" s="13">
        <v>154091.9</v>
      </c>
      <c r="G16" s="13">
        <v>174558.4</v>
      </c>
      <c r="H16" s="29">
        <f t="shared" si="1"/>
        <v>99.900647849277746</v>
      </c>
      <c r="I16" s="7">
        <v>173.6</v>
      </c>
      <c r="J16" s="7">
        <v>173.6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13">
        <v>454.4</v>
      </c>
      <c r="H17" s="29">
        <f t="shared" si="1"/>
        <v>95.003136107045776</v>
      </c>
      <c r="I17" s="7">
        <v>23.9</v>
      </c>
      <c r="J17" s="7">
        <v>23.9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13">
        <v>221.1</v>
      </c>
      <c r="H18" s="29">
        <f t="shared" si="1"/>
        <v>95.01504082509669</v>
      </c>
      <c r="I18" s="7">
        <v>11.6</v>
      </c>
      <c r="J18" s="7">
        <v>11.6</v>
      </c>
      <c r="K18" s="7"/>
      <c r="L18" s="7"/>
    </row>
    <row r="19" spans="1:12" ht="20.2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13">
        <v>726</v>
      </c>
      <c r="H19" s="29">
        <f t="shared" si="1"/>
        <v>100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13">
        <v>1591</v>
      </c>
      <c r="H20" s="29">
        <f t="shared" si="1"/>
        <v>100</v>
      </c>
      <c r="I20" s="7"/>
      <c r="J20" s="7"/>
      <c r="K20" s="7"/>
      <c r="L20" s="7"/>
    </row>
    <row r="21" spans="1:12" ht="20.25">
      <c r="A21" s="21" t="s">
        <v>25</v>
      </c>
      <c r="B21" s="5"/>
      <c r="C21" s="6"/>
      <c r="D21" s="20"/>
      <c r="E21" s="38">
        <v>452.3</v>
      </c>
      <c r="F21" s="13">
        <v>339.2</v>
      </c>
      <c r="G21" s="13">
        <v>433.4</v>
      </c>
      <c r="H21" s="29">
        <f t="shared" si="1"/>
        <v>95.821357506080034</v>
      </c>
      <c r="I21" s="7">
        <v>18.8</v>
      </c>
      <c r="J21" s="7">
        <v>18.8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13">
        <v>34.5</v>
      </c>
      <c r="H22" s="29">
        <f t="shared" si="1"/>
        <v>95.041322314049594</v>
      </c>
      <c r="I22" s="7">
        <v>1.8</v>
      </c>
      <c r="J22" s="7">
        <v>1.8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119</v>
      </c>
      <c r="B24" s="9"/>
      <c r="C24" s="9"/>
      <c r="D24" s="12"/>
      <c r="E24" s="38">
        <v>0.4</v>
      </c>
      <c r="F24" s="13"/>
      <c r="G24" s="13">
        <v>0.4</v>
      </c>
      <c r="H24" s="29">
        <f t="shared" si="1"/>
        <v>100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1395.2</v>
      </c>
      <c r="F26" s="13">
        <v>1018.3</v>
      </c>
      <c r="G26" s="13">
        <v>1395.2</v>
      </c>
      <c r="H26" s="29">
        <f t="shared" si="1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13">
        <v>3455.7</v>
      </c>
      <c r="H27" s="29">
        <f t="shared" si="1"/>
        <v>90.939473684210526</v>
      </c>
      <c r="I27" s="7">
        <v>606</v>
      </c>
      <c r="J27" s="7">
        <v>606</v>
      </c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13">
        <v>373.3</v>
      </c>
      <c r="H28" s="29">
        <f t="shared" si="1"/>
        <v>95.840821566110407</v>
      </c>
      <c r="I28" s="7">
        <v>16.2</v>
      </c>
      <c r="J28" s="7">
        <v>16.2</v>
      </c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13">
        <v>5288.7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13">
        <v>1342</v>
      </c>
      <c r="H31" s="29">
        <f t="shared" si="1"/>
        <v>100</v>
      </c>
      <c r="I31" s="7"/>
      <c r="J31" s="7"/>
      <c r="K31" s="7"/>
      <c r="L31" s="7"/>
    </row>
    <row r="32" spans="1:12" ht="20.25">
      <c r="A32" s="11" t="s">
        <v>37</v>
      </c>
      <c r="B32" s="9"/>
      <c r="C32" s="9"/>
      <c r="D32" s="12"/>
      <c r="E32" s="7">
        <v>5476.7</v>
      </c>
      <c r="F32" s="13"/>
      <c r="G32" s="13">
        <v>5476.7</v>
      </c>
      <c r="H32" s="29">
        <f t="shared" si="1"/>
        <v>100</v>
      </c>
      <c r="I32" s="7"/>
      <c r="J32" s="7"/>
      <c r="K32" s="7"/>
      <c r="L32" s="7"/>
    </row>
    <row r="33" spans="1:12" ht="20.25">
      <c r="A33" s="11" t="s">
        <v>111</v>
      </c>
      <c r="B33" s="9"/>
      <c r="C33" s="9"/>
      <c r="D33" s="12"/>
      <c r="E33" s="7">
        <v>10000</v>
      </c>
      <c r="F33" s="13"/>
      <c r="G33" s="13">
        <v>10000</v>
      </c>
      <c r="H33" s="29">
        <f t="shared" si="1"/>
        <v>100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21621.599999999999</v>
      </c>
      <c r="F34" s="13">
        <v>21621.599999999999</v>
      </c>
      <c r="G34" s="13">
        <v>21621.599999999999</v>
      </c>
      <c r="H34" s="29">
        <f t="shared" si="1"/>
        <v>100</v>
      </c>
      <c r="I34" s="7"/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13">
        <v>74.900000000000006</v>
      </c>
      <c r="H35" s="29">
        <f t="shared" si="1"/>
        <v>100</v>
      </c>
      <c r="I35" s="7"/>
      <c r="J35" s="7"/>
      <c r="K35" s="7"/>
      <c r="L35" s="7"/>
    </row>
    <row r="36" spans="1:12" ht="40.5">
      <c r="A36" s="11" t="s">
        <v>107</v>
      </c>
      <c r="B36" s="9"/>
      <c r="C36" s="9"/>
      <c r="D36" s="12"/>
      <c r="E36" s="7">
        <v>503.6</v>
      </c>
      <c r="F36" s="13">
        <v>503.6</v>
      </c>
      <c r="G36" s="13">
        <v>503.6</v>
      </c>
      <c r="H36" s="29">
        <f t="shared" si="1"/>
        <v>100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13">
        <v>3928.2</v>
      </c>
      <c r="H37" s="29">
        <f t="shared" si="1"/>
        <v>100</v>
      </c>
      <c r="I37" s="7"/>
      <c r="J37" s="7"/>
      <c r="K37" s="7"/>
      <c r="L37" s="7"/>
    </row>
    <row r="38" spans="1:12" ht="40.5">
      <c r="A38" s="11" t="s">
        <v>93</v>
      </c>
      <c r="B38" s="9"/>
      <c r="C38" s="9"/>
      <c r="D38" s="12"/>
      <c r="E38" s="7">
        <v>48962.9</v>
      </c>
      <c r="F38" s="13">
        <v>43069.3</v>
      </c>
      <c r="G38" s="13">
        <v>48962.9</v>
      </c>
      <c r="H38" s="29">
        <f t="shared" si="1"/>
        <v>100</v>
      </c>
      <c r="I38" s="7"/>
      <c r="J38" s="7"/>
      <c r="K38" s="7"/>
      <c r="L38" s="7"/>
    </row>
    <row r="39" spans="1:12" ht="40.5">
      <c r="A39" s="11" t="s">
        <v>70</v>
      </c>
      <c r="B39" s="9"/>
      <c r="C39" s="9"/>
      <c r="D39" s="12"/>
      <c r="E39" s="7">
        <v>3289.3</v>
      </c>
      <c r="F39" s="13">
        <v>2462.5</v>
      </c>
      <c r="G39" s="13">
        <v>3289.3</v>
      </c>
      <c r="H39" s="29">
        <f t="shared" si="1"/>
        <v>100</v>
      </c>
      <c r="I39" s="7"/>
      <c r="J39" s="7"/>
      <c r="K39" s="7"/>
      <c r="L39" s="7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1"/>
        <v>100</v>
      </c>
      <c r="I40" s="7"/>
      <c r="J40" s="7"/>
      <c r="K40" s="7"/>
      <c r="L40" s="7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7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/>
      <c r="J42" s="7"/>
      <c r="K42" s="7"/>
      <c r="L42" s="7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1"/>
        <v>100</v>
      </c>
      <c r="I43" s="7"/>
      <c r="J43" s="7"/>
      <c r="K43" s="7"/>
      <c r="L43" s="7"/>
    </row>
    <row r="44" spans="1:12" ht="20.25">
      <c r="A44" s="11" t="s">
        <v>123</v>
      </c>
      <c r="B44" s="9"/>
      <c r="C44" s="9"/>
      <c r="D44" s="12"/>
      <c r="E44" s="7">
        <v>3000</v>
      </c>
      <c r="F44" s="13"/>
      <c r="G44" s="13">
        <v>3000</v>
      </c>
      <c r="H44" s="29">
        <f t="shared" si="1"/>
        <v>100</v>
      </c>
      <c r="I44" s="7">
        <v>3000</v>
      </c>
      <c r="J44" s="7">
        <v>3000</v>
      </c>
      <c r="K44" s="7"/>
      <c r="L44" s="7"/>
    </row>
    <row r="45" spans="1:12" ht="20.25">
      <c r="A45" s="11" t="s">
        <v>28</v>
      </c>
      <c r="B45" s="9"/>
      <c r="C45" s="9"/>
      <c r="D45" s="12"/>
      <c r="E45" s="7">
        <v>2.4</v>
      </c>
      <c r="F45" s="13"/>
      <c r="G45" s="13">
        <v>2.4</v>
      </c>
      <c r="H45" s="29">
        <f t="shared" si="1"/>
        <v>100</v>
      </c>
      <c r="I45" s="7">
        <v>2.4</v>
      </c>
      <c r="J45" s="7">
        <v>2.4</v>
      </c>
      <c r="K45" s="7"/>
      <c r="L45" s="7"/>
    </row>
    <row r="46" spans="1:12" ht="20.25">
      <c r="A46" s="11" t="s">
        <v>124</v>
      </c>
      <c r="B46" s="9"/>
      <c r="C46" s="9"/>
      <c r="D46" s="12"/>
      <c r="E46" s="7">
        <v>150</v>
      </c>
      <c r="F46" s="13"/>
      <c r="G46" s="13">
        <v>150</v>
      </c>
      <c r="H46" s="29">
        <f t="shared" si="1"/>
        <v>100</v>
      </c>
      <c r="I46" s="7">
        <v>150</v>
      </c>
      <c r="J46" s="7">
        <v>150</v>
      </c>
      <c r="K46" s="7"/>
      <c r="L46" s="7"/>
    </row>
    <row r="47" spans="1:12" ht="20.25">
      <c r="A47" s="19" t="s">
        <v>43</v>
      </c>
      <c r="B47" s="5">
        <f>B8+B9</f>
        <v>535169.4</v>
      </c>
      <c r="C47" s="5">
        <f>C8+C9</f>
        <v>540992.6</v>
      </c>
      <c r="D47" s="5">
        <f>C47/B47*100</f>
        <v>101.08810406574067</v>
      </c>
      <c r="E47" s="5">
        <f t="shared" ref="E47:L47" si="2">E8+E9</f>
        <v>667794.80000000005</v>
      </c>
      <c r="F47" s="5">
        <f t="shared" si="2"/>
        <v>539386.70000000007</v>
      </c>
      <c r="G47" s="5">
        <f t="shared" si="2"/>
        <v>665306.00000000012</v>
      </c>
      <c r="H47" s="34">
        <f t="shared" si="1"/>
        <v>99.627310664892875</v>
      </c>
      <c r="I47" s="5">
        <f t="shared" si="2"/>
        <v>16211.3</v>
      </c>
      <c r="J47" s="5">
        <f t="shared" si="2"/>
        <v>16211.3</v>
      </c>
      <c r="K47" s="5">
        <f t="shared" si="2"/>
        <v>124313.40000000011</v>
      </c>
      <c r="L47" s="5">
        <f t="shared" si="2"/>
        <v>0</v>
      </c>
    </row>
    <row r="48" spans="1:12" ht="20.25">
      <c r="A48" s="22"/>
      <c r="B48" s="23"/>
      <c r="C48" s="23"/>
      <c r="D48" s="24"/>
      <c r="E48" s="23"/>
      <c r="F48" s="23"/>
      <c r="G48" s="23"/>
      <c r="H48" s="24"/>
      <c r="I48" s="23"/>
      <c r="J48" s="23"/>
      <c r="K48" s="25"/>
      <c r="L48" s="25"/>
    </row>
    <row r="49" spans="1:12" ht="20.25">
      <c r="A49" s="22"/>
      <c r="B49" s="23"/>
      <c r="C49" s="23"/>
      <c r="D49" s="24"/>
      <c r="E49" s="23"/>
      <c r="F49" s="23"/>
      <c r="G49" s="23"/>
      <c r="H49" s="24"/>
      <c r="I49" s="23"/>
      <c r="J49" s="23"/>
      <c r="K49" s="25"/>
      <c r="L49" s="23"/>
    </row>
    <row r="50" spans="1:12" ht="20.25">
      <c r="A50" s="94" t="s">
        <v>44</v>
      </c>
      <c r="B50" s="94"/>
      <c r="C50" s="94"/>
      <c r="D50" s="2" t="s">
        <v>2</v>
      </c>
      <c r="E50" s="2" t="s">
        <v>45</v>
      </c>
      <c r="F50" s="2"/>
      <c r="G50" s="1"/>
      <c r="H50" s="1"/>
      <c r="I50" s="2" t="s">
        <v>46</v>
      </c>
      <c r="J50" s="1"/>
    </row>
    <row r="53" spans="1:12" ht="20.25">
      <c r="A53" s="16"/>
      <c r="B53" s="15"/>
      <c r="C53" s="15"/>
      <c r="D53" s="17"/>
      <c r="E53" s="15"/>
      <c r="F53" s="15"/>
      <c r="G53" s="15"/>
      <c r="H53" s="17"/>
      <c r="I53" s="15"/>
      <c r="J53" s="15"/>
    </row>
    <row r="54" spans="1:12" ht="20.25">
      <c r="B54" s="15"/>
      <c r="C54" s="15"/>
      <c r="D54" s="17"/>
      <c r="E54" s="15"/>
      <c r="F54" s="15"/>
      <c r="G54" s="15"/>
      <c r="H54" s="17"/>
      <c r="I54" s="15"/>
      <c r="J54" s="15"/>
    </row>
  </sheetData>
  <autoFilter ref="A1:L47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17">
    <mergeCell ref="A50:C50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78740157480314965" right="0" top="0" bottom="0" header="0" footer="0"/>
  <pageSetup paperSize="9" scale="49" orientation="landscape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4"/>
  <sheetViews>
    <sheetView workbookViewId="0">
      <selection sqref="A1:XFD1048576"/>
    </sheetView>
  </sheetViews>
  <sheetFormatPr defaultRowHeight="15"/>
  <cols>
    <col min="1" max="1" width="104.5703125" customWidth="1"/>
    <col min="2" max="2" width="15.42578125" customWidth="1"/>
    <col min="3" max="3" width="13.85546875" bestFit="1" customWidth="1"/>
    <col min="5" max="5" width="15.140625" customWidth="1"/>
    <col min="6" max="6" width="15.140625" hidden="1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3" ht="2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3" ht="20.25">
      <c r="A3" s="98" t="s">
        <v>125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0" t="s">
        <v>3</v>
      </c>
      <c r="B5" s="100" t="s">
        <v>4</v>
      </c>
      <c r="C5" s="101"/>
      <c r="D5" s="101"/>
      <c r="E5" s="102" t="s">
        <v>47</v>
      </c>
      <c r="F5" s="103"/>
      <c r="G5" s="103"/>
      <c r="H5" s="103"/>
      <c r="I5" s="103"/>
      <c r="J5" s="104"/>
      <c r="K5" s="93" t="s">
        <v>51</v>
      </c>
      <c r="L5" s="93"/>
    </row>
    <row r="6" spans="1:13" ht="23.25" customHeight="1">
      <c r="A6" s="99"/>
      <c r="B6" s="105" t="s">
        <v>5</v>
      </c>
      <c r="C6" s="90" t="s">
        <v>6</v>
      </c>
      <c r="D6" s="90" t="s">
        <v>7</v>
      </c>
      <c r="E6" s="105" t="s">
        <v>8</v>
      </c>
      <c r="F6" s="107" t="s">
        <v>87</v>
      </c>
      <c r="G6" s="90" t="s">
        <v>6</v>
      </c>
      <c r="H6" s="90" t="s">
        <v>7</v>
      </c>
      <c r="I6" s="92" t="s">
        <v>122</v>
      </c>
      <c r="J6" s="93" t="s">
        <v>9</v>
      </c>
      <c r="K6" s="93"/>
      <c r="L6" s="93"/>
    </row>
    <row r="7" spans="1:13" ht="33" customHeight="1">
      <c r="A7" s="91"/>
      <c r="B7" s="106"/>
      <c r="C7" s="91"/>
      <c r="D7" s="91"/>
      <c r="E7" s="106"/>
      <c r="F7" s="108"/>
      <c r="G7" s="91"/>
      <c r="H7" s="91"/>
      <c r="I7" s="92"/>
      <c r="J7" s="93"/>
      <c r="K7" s="88" t="s">
        <v>10</v>
      </c>
      <c r="L7" s="88" t="s">
        <v>11</v>
      </c>
    </row>
    <row r="8" spans="1:13" ht="20.25">
      <c r="A8" s="32" t="s">
        <v>12</v>
      </c>
      <c r="B8" s="36">
        <v>166868</v>
      </c>
      <c r="C8" s="40">
        <v>179791.1</v>
      </c>
      <c r="D8" s="30">
        <f>C8/B8*100</f>
        <v>107.74450463839682</v>
      </c>
      <c r="E8" s="26">
        <v>197385.9</v>
      </c>
      <c r="F8" s="26">
        <v>128780</v>
      </c>
      <c r="G8" s="27">
        <v>206003.3</v>
      </c>
      <c r="H8" s="29">
        <f>G8/E8*100</f>
        <v>104.36576270138849</v>
      </c>
      <c r="I8" s="26">
        <v>8151.3</v>
      </c>
      <c r="J8" s="26">
        <v>4086.8</v>
      </c>
      <c r="K8" s="31">
        <f>G8-C8</f>
        <v>26212.199999999983</v>
      </c>
      <c r="L8" s="28"/>
    </row>
    <row r="9" spans="1:13" ht="20.25">
      <c r="A9" s="4" t="s">
        <v>13</v>
      </c>
      <c r="B9" s="35">
        <v>368301.4</v>
      </c>
      <c r="C9" s="41">
        <v>361201.5</v>
      </c>
      <c r="D9" s="30">
        <f>C9/B9*100</f>
        <v>98.072258210259307</v>
      </c>
      <c r="E9" s="37">
        <f>E10+E11+E12+E13+E14+E15+E16+E17+E18+E19+E20+E21+E22+E23+E24+E25+E26+E27+E28+E29+E30+E31+E32+E33+E34+E35+E36+E37+E38+E39+E40+E41+E42+E43+E44+E45+E46</f>
        <v>489379.4</v>
      </c>
      <c r="F9" s="37">
        <f t="shared" ref="F9:J9" si="0">F10+F11+F12+F13+F14+F15+F16+F17+F18+F19+F20+F21+F22+F23+F24+F25+F26+F27+F28+F29+F30+F31+F32+F33+F34+F35+F36+F37+F38+F39+F40+F41+F42+F43+F44+F45+F46</f>
        <v>410606.70000000007</v>
      </c>
      <c r="G9" s="37">
        <f t="shared" si="0"/>
        <v>482533.60000000003</v>
      </c>
      <c r="H9" s="37">
        <f t="shared" si="0"/>
        <v>3648.7125150332217</v>
      </c>
      <c r="I9" s="37">
        <f t="shared" si="0"/>
        <v>31290.9</v>
      </c>
      <c r="J9" s="37">
        <f t="shared" si="0"/>
        <v>19322.599999999999</v>
      </c>
      <c r="K9" s="31">
        <f>G9-C9</f>
        <v>121332.10000000003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38">
        <v>99769.5</v>
      </c>
      <c r="G10" s="38">
        <v>94781</v>
      </c>
      <c r="H10" s="29">
        <f t="shared" ref="H10:H47" si="1">G10/E10*100</f>
        <v>94.999974942241877</v>
      </c>
      <c r="I10" s="38">
        <v>4988.6000000000004</v>
      </c>
      <c r="J10" s="38"/>
      <c r="K10" s="7"/>
      <c r="L10" s="7"/>
      <c r="M10" s="45"/>
    </row>
    <row r="11" spans="1:13" ht="20.25">
      <c r="A11" s="8" t="s">
        <v>15</v>
      </c>
      <c r="B11" s="9"/>
      <c r="C11" s="18"/>
      <c r="D11" s="10"/>
      <c r="E11" s="38">
        <v>26242.9</v>
      </c>
      <c r="F11" s="13">
        <v>18371</v>
      </c>
      <c r="G11" s="13">
        <v>24930.9</v>
      </c>
      <c r="H11" s="29">
        <f t="shared" si="1"/>
        <v>95.000552530398693</v>
      </c>
      <c r="I11" s="7">
        <v>1312</v>
      </c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44065.8</v>
      </c>
      <c r="F12" s="13">
        <v>40926</v>
      </c>
      <c r="G12" s="13">
        <v>44065.599999999999</v>
      </c>
      <c r="H12" s="29">
        <f t="shared" si="1"/>
        <v>99.999546133282493</v>
      </c>
      <c r="I12" s="7">
        <v>1703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13">
        <v>3455.7</v>
      </c>
      <c r="H13" s="29">
        <f t="shared" si="1"/>
        <v>96.471343625247755</v>
      </c>
      <c r="I13" s="7">
        <v>136.9</v>
      </c>
      <c r="J13" s="7">
        <v>178.5</v>
      </c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13">
        <v>34.9</v>
      </c>
      <c r="H14" s="29">
        <f t="shared" si="1"/>
        <v>94.579945799458002</v>
      </c>
      <c r="I14" s="7">
        <v>2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13">
        <v>90.2</v>
      </c>
      <c r="H15" s="29">
        <f t="shared" si="1"/>
        <v>100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189234.8</v>
      </c>
      <c r="F16" s="13">
        <v>154091.9</v>
      </c>
      <c r="G16" s="13">
        <v>189234.8</v>
      </c>
      <c r="H16" s="29">
        <f t="shared" si="1"/>
        <v>100</v>
      </c>
      <c r="I16" s="7">
        <v>14850</v>
      </c>
      <c r="J16" s="7">
        <v>14676.4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13">
        <v>454.4</v>
      </c>
      <c r="H17" s="29">
        <f t="shared" si="1"/>
        <v>95.003136107045776</v>
      </c>
      <c r="I17" s="7">
        <v>23.9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13">
        <v>221.1</v>
      </c>
      <c r="H18" s="29">
        <f t="shared" si="1"/>
        <v>95.01504082509669</v>
      </c>
      <c r="I18" s="7">
        <v>11.6</v>
      </c>
      <c r="J18" s="7"/>
      <c r="K18" s="7"/>
      <c r="L18" s="7"/>
    </row>
    <row r="19" spans="1:12" ht="20.2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13">
        <v>726</v>
      </c>
      <c r="H19" s="29">
        <f t="shared" si="1"/>
        <v>100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13">
        <v>1591</v>
      </c>
      <c r="H20" s="29">
        <f t="shared" si="1"/>
        <v>100</v>
      </c>
      <c r="I20" s="7"/>
      <c r="J20" s="7"/>
      <c r="K20" s="7"/>
      <c r="L20" s="7"/>
    </row>
    <row r="21" spans="1:12" ht="20.25">
      <c r="A21" s="21" t="s">
        <v>25</v>
      </c>
      <c r="B21" s="5"/>
      <c r="C21" s="6"/>
      <c r="D21" s="20"/>
      <c r="E21" s="38">
        <v>452.3</v>
      </c>
      <c r="F21" s="13">
        <v>339.2</v>
      </c>
      <c r="G21" s="13">
        <v>433.4</v>
      </c>
      <c r="H21" s="29">
        <f t="shared" si="1"/>
        <v>95.821357506080034</v>
      </c>
      <c r="I21" s="7">
        <v>18.8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13">
        <v>34.5</v>
      </c>
      <c r="H22" s="29">
        <f t="shared" si="1"/>
        <v>95.041322314049594</v>
      </c>
      <c r="I22" s="7">
        <v>1.8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119</v>
      </c>
      <c r="B24" s="9"/>
      <c r="C24" s="9"/>
      <c r="D24" s="12"/>
      <c r="E24" s="38">
        <v>0.4</v>
      </c>
      <c r="F24" s="13"/>
      <c r="G24" s="13">
        <v>0.4</v>
      </c>
      <c r="H24" s="29">
        <f t="shared" si="1"/>
        <v>100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1438</v>
      </c>
      <c r="F26" s="13">
        <v>1018.3</v>
      </c>
      <c r="G26" s="13">
        <v>1438</v>
      </c>
      <c r="H26" s="29">
        <f t="shared" si="1"/>
        <v>100</v>
      </c>
      <c r="I26" s="7">
        <v>42.8</v>
      </c>
      <c r="J26" s="7">
        <v>42.8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13">
        <v>3455.7</v>
      </c>
      <c r="H27" s="29">
        <f t="shared" si="1"/>
        <v>90.939473684210526</v>
      </c>
      <c r="I27" s="7">
        <v>606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13">
        <v>373.3</v>
      </c>
      <c r="H28" s="29">
        <f t="shared" si="1"/>
        <v>95.840821566110407</v>
      </c>
      <c r="I28" s="7">
        <v>16.2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13">
        <v>5288.7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13">
        <v>1342</v>
      </c>
      <c r="H31" s="29">
        <f t="shared" si="1"/>
        <v>100</v>
      </c>
      <c r="I31" s="7"/>
      <c r="J31" s="7"/>
      <c r="K31" s="7"/>
      <c r="L31" s="7"/>
    </row>
    <row r="32" spans="1:12" ht="20.25">
      <c r="A32" s="11" t="s">
        <v>37</v>
      </c>
      <c r="B32" s="9"/>
      <c r="C32" s="9"/>
      <c r="D32" s="12"/>
      <c r="E32" s="7">
        <v>5476.7</v>
      </c>
      <c r="F32" s="13"/>
      <c r="G32" s="13">
        <v>5476.7</v>
      </c>
      <c r="H32" s="29">
        <f t="shared" si="1"/>
        <v>100</v>
      </c>
      <c r="I32" s="7"/>
      <c r="J32" s="7"/>
      <c r="K32" s="7"/>
      <c r="L32" s="7"/>
    </row>
    <row r="33" spans="1:12" ht="20.25">
      <c r="A33" s="11" t="s">
        <v>111</v>
      </c>
      <c r="B33" s="9"/>
      <c r="C33" s="9"/>
      <c r="D33" s="12"/>
      <c r="E33" s="7">
        <v>10000</v>
      </c>
      <c r="F33" s="13"/>
      <c r="G33" s="13">
        <v>10000</v>
      </c>
      <c r="H33" s="29">
        <f t="shared" si="1"/>
        <v>100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21621.599999999999</v>
      </c>
      <c r="F34" s="13">
        <v>21621.599999999999</v>
      </c>
      <c r="G34" s="13">
        <v>21621.599999999999</v>
      </c>
      <c r="H34" s="29">
        <f t="shared" si="1"/>
        <v>100</v>
      </c>
      <c r="I34" s="7"/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13">
        <v>74.900000000000006</v>
      </c>
      <c r="H35" s="29">
        <f t="shared" si="1"/>
        <v>100</v>
      </c>
      <c r="I35" s="7"/>
      <c r="J35" s="7"/>
      <c r="K35" s="7"/>
      <c r="L35" s="7"/>
    </row>
    <row r="36" spans="1:12" ht="40.5">
      <c r="A36" s="11" t="s">
        <v>107</v>
      </c>
      <c r="B36" s="9"/>
      <c r="C36" s="9"/>
      <c r="D36" s="12"/>
      <c r="E36" s="7">
        <v>503.6</v>
      </c>
      <c r="F36" s="13">
        <v>503.6</v>
      </c>
      <c r="G36" s="13">
        <v>503.6</v>
      </c>
      <c r="H36" s="29">
        <f t="shared" si="1"/>
        <v>100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13">
        <v>3928.2</v>
      </c>
      <c r="H37" s="29">
        <f t="shared" si="1"/>
        <v>100</v>
      </c>
      <c r="I37" s="7"/>
      <c r="J37" s="7"/>
      <c r="K37" s="7"/>
      <c r="L37" s="7"/>
    </row>
    <row r="38" spans="1:12" ht="40.5">
      <c r="A38" s="11" t="s">
        <v>93</v>
      </c>
      <c r="B38" s="9"/>
      <c r="C38" s="9"/>
      <c r="D38" s="12"/>
      <c r="E38" s="7">
        <v>53387.8</v>
      </c>
      <c r="F38" s="13">
        <v>43069.3</v>
      </c>
      <c r="G38" s="13">
        <v>53387.8</v>
      </c>
      <c r="H38" s="29">
        <f t="shared" si="1"/>
        <v>100</v>
      </c>
      <c r="I38" s="7">
        <v>4424.8999999999996</v>
      </c>
      <c r="J38" s="7">
        <v>4424.8999999999996</v>
      </c>
      <c r="K38" s="7"/>
      <c r="L38" s="7"/>
    </row>
    <row r="39" spans="1:12" ht="40.5">
      <c r="A39" s="11" t="s">
        <v>70</v>
      </c>
      <c r="B39" s="9"/>
      <c r="C39" s="9"/>
      <c r="D39" s="12"/>
      <c r="E39" s="7">
        <v>3289.3</v>
      </c>
      <c r="F39" s="13">
        <v>2462.5</v>
      </c>
      <c r="G39" s="13">
        <v>3289.3</v>
      </c>
      <c r="H39" s="29">
        <f t="shared" si="1"/>
        <v>100</v>
      </c>
      <c r="I39" s="7"/>
      <c r="J39" s="7"/>
      <c r="K39" s="7"/>
      <c r="L39" s="7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1"/>
        <v>100</v>
      </c>
      <c r="I40" s="7"/>
      <c r="J40" s="7"/>
      <c r="K40" s="7"/>
      <c r="L40" s="7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7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/>
      <c r="J42" s="7"/>
      <c r="K42" s="7"/>
      <c r="L42" s="7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1"/>
        <v>100</v>
      </c>
      <c r="I43" s="7"/>
      <c r="J43" s="7"/>
      <c r="K43" s="7"/>
      <c r="L43" s="7"/>
    </row>
    <row r="44" spans="1:12" ht="20.25">
      <c r="A44" s="11" t="s">
        <v>123</v>
      </c>
      <c r="B44" s="9"/>
      <c r="C44" s="9"/>
      <c r="D44" s="12"/>
      <c r="E44" s="7">
        <v>3000</v>
      </c>
      <c r="F44" s="13"/>
      <c r="G44" s="13">
        <v>3000</v>
      </c>
      <c r="H44" s="29">
        <f t="shared" si="1"/>
        <v>100</v>
      </c>
      <c r="I44" s="7">
        <v>3000</v>
      </c>
      <c r="J44" s="7"/>
      <c r="K44" s="7"/>
      <c r="L44" s="7"/>
    </row>
    <row r="45" spans="1:12" ht="20.25">
      <c r="A45" s="11" t="s">
        <v>28</v>
      </c>
      <c r="B45" s="9"/>
      <c r="C45" s="9"/>
      <c r="D45" s="12"/>
      <c r="E45" s="7">
        <v>2.4</v>
      </c>
      <c r="F45" s="13"/>
      <c r="G45" s="13">
        <v>2.4</v>
      </c>
      <c r="H45" s="29">
        <f t="shared" si="1"/>
        <v>100</v>
      </c>
      <c r="I45" s="7">
        <v>2.4</v>
      </c>
      <c r="J45" s="7"/>
      <c r="K45" s="7"/>
      <c r="L45" s="7"/>
    </row>
    <row r="46" spans="1:12" ht="20.25">
      <c r="A46" s="11" t="s">
        <v>124</v>
      </c>
      <c r="B46" s="9"/>
      <c r="C46" s="9"/>
      <c r="D46" s="12"/>
      <c r="E46" s="7">
        <v>150</v>
      </c>
      <c r="F46" s="13"/>
      <c r="G46" s="13">
        <v>150</v>
      </c>
      <c r="H46" s="29">
        <f t="shared" si="1"/>
        <v>100</v>
      </c>
      <c r="I46" s="7">
        <v>150</v>
      </c>
      <c r="J46" s="7"/>
      <c r="K46" s="7"/>
      <c r="L46" s="7"/>
    </row>
    <row r="47" spans="1:12" ht="20.25">
      <c r="A47" s="19" t="s">
        <v>43</v>
      </c>
      <c r="B47" s="5">
        <f>B8+B9</f>
        <v>535169.4</v>
      </c>
      <c r="C47" s="5">
        <f>C8+C9</f>
        <v>540992.6</v>
      </c>
      <c r="D47" s="5">
        <f>C47/B47*100</f>
        <v>101.08810406574067</v>
      </c>
      <c r="E47" s="5">
        <f t="shared" ref="E47:L47" si="2">E8+E9</f>
        <v>686765.3</v>
      </c>
      <c r="F47" s="5">
        <f t="shared" si="2"/>
        <v>539386.70000000007</v>
      </c>
      <c r="G47" s="5">
        <f t="shared" si="2"/>
        <v>688536.9</v>
      </c>
      <c r="H47" s="34">
        <f t="shared" si="1"/>
        <v>100.25796294600207</v>
      </c>
      <c r="I47" s="5">
        <f t="shared" si="2"/>
        <v>39442.200000000004</v>
      </c>
      <c r="J47" s="5">
        <f t="shared" si="2"/>
        <v>23409.399999999998</v>
      </c>
      <c r="K47" s="5">
        <f t="shared" si="2"/>
        <v>147544.30000000002</v>
      </c>
      <c r="L47" s="5">
        <f t="shared" si="2"/>
        <v>0</v>
      </c>
    </row>
    <row r="48" spans="1:12" ht="20.25">
      <c r="A48" s="22"/>
      <c r="B48" s="23"/>
      <c r="C48" s="23"/>
      <c r="D48" s="24"/>
      <c r="E48" s="23"/>
      <c r="F48" s="23"/>
      <c r="G48" s="23"/>
      <c r="H48" s="24"/>
      <c r="I48" s="23"/>
      <c r="J48" s="23"/>
      <c r="K48" s="25"/>
      <c r="L48" s="25"/>
    </row>
    <row r="49" spans="1:12" ht="20.25">
      <c r="A49" s="22"/>
      <c r="B49" s="23"/>
      <c r="C49" s="23"/>
      <c r="D49" s="24"/>
      <c r="E49" s="23"/>
      <c r="F49" s="23"/>
      <c r="G49" s="23"/>
      <c r="H49" s="24"/>
      <c r="I49" s="23"/>
      <c r="J49" s="23"/>
      <c r="K49" s="25"/>
      <c r="L49" s="23"/>
    </row>
    <row r="50" spans="1:12" ht="20.25">
      <c r="A50" s="94" t="s">
        <v>44</v>
      </c>
      <c r="B50" s="94"/>
      <c r="C50" s="94"/>
      <c r="D50" s="2" t="s">
        <v>2</v>
      </c>
      <c r="E50" s="2" t="s">
        <v>45</v>
      </c>
      <c r="F50" s="2"/>
      <c r="G50" s="1"/>
      <c r="H50" s="1"/>
      <c r="I50" s="2" t="s">
        <v>46</v>
      </c>
      <c r="J50" s="1"/>
    </row>
    <row r="53" spans="1:12" ht="20.25">
      <c r="A53" s="16"/>
      <c r="B53" s="15"/>
      <c r="C53" s="15"/>
      <c r="D53" s="17"/>
      <c r="E53" s="15"/>
      <c r="F53" s="15"/>
      <c r="G53" s="15"/>
      <c r="H53" s="17"/>
      <c r="I53" s="15"/>
      <c r="J53" s="15"/>
    </row>
    <row r="54" spans="1:12" ht="20.25">
      <c r="B54" s="15"/>
      <c r="C54" s="15"/>
      <c r="D54" s="17"/>
      <c r="E54" s="15"/>
      <c r="F54" s="15"/>
      <c r="G54" s="15"/>
      <c r="H54" s="17"/>
      <c r="I54" s="15"/>
      <c r="J54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50:C50"/>
    <mergeCell ref="E6:E7"/>
    <mergeCell ref="F6:F7"/>
    <mergeCell ref="G6:G7"/>
    <mergeCell ref="H6:H7"/>
  </mergeCells>
  <pageMargins left="0.19685039370078741" right="0" top="0" bottom="0" header="0" footer="0"/>
  <pageSetup paperSize="9" scale="49" orientation="landscape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4"/>
  <sheetViews>
    <sheetView tabSelected="1" workbookViewId="0">
      <pane xSplit="1" ySplit="7" topLeftCell="G8" activePane="bottomRight" state="frozen"/>
      <selection pane="topRight" activeCell="B1" sqref="B1"/>
      <selection pane="bottomLeft" activeCell="A8" sqref="A8"/>
      <selection pane="bottomRight" activeCell="H13" sqref="H13"/>
    </sheetView>
  </sheetViews>
  <sheetFormatPr defaultRowHeight="15"/>
  <cols>
    <col min="1" max="1" width="104.5703125" customWidth="1"/>
    <col min="2" max="2" width="15.42578125" customWidth="1"/>
    <col min="3" max="3" width="13.85546875" bestFit="1" customWidth="1"/>
    <col min="5" max="5" width="15.140625" customWidth="1"/>
    <col min="6" max="6" width="15.140625" hidden="1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3" ht="2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3" ht="20.25">
      <c r="A3" s="98" t="s">
        <v>126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0" t="s">
        <v>3</v>
      </c>
      <c r="B5" s="100" t="s">
        <v>4</v>
      </c>
      <c r="C5" s="101"/>
      <c r="D5" s="101"/>
      <c r="E5" s="102" t="s">
        <v>47</v>
      </c>
      <c r="F5" s="103"/>
      <c r="G5" s="103"/>
      <c r="H5" s="103"/>
      <c r="I5" s="103"/>
      <c r="J5" s="104"/>
      <c r="K5" s="93" t="s">
        <v>51</v>
      </c>
      <c r="L5" s="93"/>
    </row>
    <row r="6" spans="1:13" ht="23.25" customHeight="1">
      <c r="A6" s="99"/>
      <c r="B6" s="105" t="s">
        <v>5</v>
      </c>
      <c r="C6" s="90" t="s">
        <v>6</v>
      </c>
      <c r="D6" s="90" t="s">
        <v>7</v>
      </c>
      <c r="E6" s="105" t="s">
        <v>8</v>
      </c>
      <c r="F6" s="107" t="s">
        <v>87</v>
      </c>
      <c r="G6" s="90" t="s">
        <v>6</v>
      </c>
      <c r="H6" s="90" t="s">
        <v>7</v>
      </c>
      <c r="I6" s="92" t="s">
        <v>122</v>
      </c>
      <c r="J6" s="93" t="s">
        <v>9</v>
      </c>
      <c r="K6" s="93"/>
      <c r="L6" s="93"/>
    </row>
    <row r="7" spans="1:13" ht="33" customHeight="1">
      <c r="A7" s="91"/>
      <c r="B7" s="106"/>
      <c r="C7" s="91"/>
      <c r="D7" s="91"/>
      <c r="E7" s="106"/>
      <c r="F7" s="108"/>
      <c r="G7" s="91"/>
      <c r="H7" s="91"/>
      <c r="I7" s="92"/>
      <c r="J7" s="93"/>
      <c r="K7" s="89" t="s">
        <v>10</v>
      </c>
      <c r="L7" s="89" t="s">
        <v>11</v>
      </c>
    </row>
    <row r="8" spans="1:13" ht="20.25">
      <c r="A8" s="32" t="s">
        <v>12</v>
      </c>
      <c r="B8" s="36">
        <v>166868</v>
      </c>
      <c r="C8" s="40">
        <v>200463.7</v>
      </c>
      <c r="D8" s="30">
        <f>C8/B8*100</f>
        <v>120.1330992161469</v>
      </c>
      <c r="E8" s="26">
        <v>197385.9</v>
      </c>
      <c r="F8" s="26">
        <v>128780</v>
      </c>
      <c r="G8" s="27">
        <v>211899.3</v>
      </c>
      <c r="H8" s="29">
        <f>G8/E8*100</f>
        <v>107.35280483560376</v>
      </c>
      <c r="I8" s="26">
        <v>14047.3</v>
      </c>
      <c r="J8" s="26">
        <v>5896</v>
      </c>
      <c r="K8" s="31">
        <f>G8-C8</f>
        <v>11435.599999999977</v>
      </c>
      <c r="L8" s="28"/>
    </row>
    <row r="9" spans="1:13" ht="20.25">
      <c r="A9" s="4" t="s">
        <v>13</v>
      </c>
      <c r="B9" s="35">
        <v>394085.2</v>
      </c>
      <c r="C9" s="41">
        <v>391802.2</v>
      </c>
      <c r="D9" s="30">
        <f>C9/B9*100</f>
        <v>99.420683649119539</v>
      </c>
      <c r="E9" s="37">
        <f>E10+E11+E12+E13+E14+E15+E16+E17+E18+E19+E20+E21+E22+E23+E24+E25+E26+E27+E28+E29+E30+E31+E32+E33+E34+E35+E36+E37+E38+E39+E40+E41+E42+E43+E44+E45+E46</f>
        <v>491443.7</v>
      </c>
      <c r="F9" s="37">
        <f t="shared" ref="F9:J9" si="0">F10+F11+F12+F13+F14+F15+F16+F17+F18+F19+F20+F21+F22+F23+F24+F25+F26+F27+F28+F29+F30+F31+F32+F33+F34+F35+F36+F37+F38+F39+F40+F41+F42+F43+F44+F45+F46</f>
        <v>410606.70000000007</v>
      </c>
      <c r="G9" s="37">
        <f t="shared" si="0"/>
        <v>491099.4</v>
      </c>
      <c r="H9" s="29">
        <f>G9/E9*100</f>
        <v>99.929941110243149</v>
      </c>
      <c r="I9" s="37">
        <f t="shared" si="0"/>
        <v>39688.300000000003</v>
      </c>
      <c r="J9" s="37">
        <f t="shared" si="0"/>
        <v>8397.5999999999985</v>
      </c>
      <c r="K9" s="31">
        <f>G9-C9</f>
        <v>99297.200000000012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38">
        <v>99769.5</v>
      </c>
      <c r="G10" s="38">
        <v>99769.5</v>
      </c>
      <c r="H10" s="29">
        <f t="shared" ref="H10:H47" si="1">G10/E10*100</f>
        <v>100</v>
      </c>
      <c r="I10" s="38">
        <v>9977.2000000000007</v>
      </c>
      <c r="J10" s="38">
        <v>4988.6000000000004</v>
      </c>
      <c r="K10" s="7"/>
      <c r="L10" s="7"/>
      <c r="M10" s="45"/>
    </row>
    <row r="11" spans="1:13" ht="20.25">
      <c r="A11" s="8" t="s">
        <v>15</v>
      </c>
      <c r="B11" s="9"/>
      <c r="C11" s="18"/>
      <c r="D11" s="10"/>
      <c r="E11" s="38">
        <v>26242.9</v>
      </c>
      <c r="F11" s="13">
        <v>18371</v>
      </c>
      <c r="G11" s="13">
        <v>26242.9</v>
      </c>
      <c r="H11" s="29">
        <f t="shared" si="1"/>
        <v>100</v>
      </c>
      <c r="I11" s="7">
        <v>2624</v>
      </c>
      <c r="J11" s="7">
        <v>1312</v>
      </c>
      <c r="K11" s="7"/>
      <c r="L11" s="7"/>
    </row>
    <row r="12" spans="1:13" ht="20.25">
      <c r="A12" s="8" t="s">
        <v>16</v>
      </c>
      <c r="B12" s="5"/>
      <c r="C12" s="6"/>
      <c r="D12" s="20"/>
      <c r="E12" s="38">
        <v>45768.5</v>
      </c>
      <c r="F12" s="13">
        <v>40926</v>
      </c>
      <c r="G12" s="13">
        <v>45768.5</v>
      </c>
      <c r="H12" s="29">
        <f t="shared" si="1"/>
        <v>100</v>
      </c>
      <c r="I12" s="7">
        <v>3405.6</v>
      </c>
      <c r="J12" s="7">
        <v>1702.8</v>
      </c>
      <c r="K12" s="7"/>
      <c r="L12" s="7"/>
    </row>
    <row r="13" spans="1:13" ht="20.25">
      <c r="A13" s="21" t="s">
        <v>17</v>
      </c>
      <c r="B13" s="5"/>
      <c r="C13" s="6"/>
      <c r="D13" s="20"/>
      <c r="E13" s="38">
        <v>3760.6</v>
      </c>
      <c r="F13" s="13">
        <v>2760.6</v>
      </c>
      <c r="G13" s="13">
        <v>3760.6</v>
      </c>
      <c r="H13" s="29">
        <f t="shared" si="1"/>
        <v>100</v>
      </c>
      <c r="I13" s="7">
        <v>273.8</v>
      </c>
      <c r="J13" s="7">
        <v>136.9</v>
      </c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13">
        <v>36.9</v>
      </c>
      <c r="H14" s="29">
        <f t="shared" si="1"/>
        <v>100</v>
      </c>
      <c r="I14" s="7">
        <v>4</v>
      </c>
      <c r="J14" s="7">
        <v>2</v>
      </c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13">
        <v>90.2</v>
      </c>
      <c r="H15" s="29">
        <f t="shared" si="1"/>
        <v>100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189408.4</v>
      </c>
      <c r="F16" s="13">
        <v>154091.9</v>
      </c>
      <c r="G16" s="13">
        <v>189408.4</v>
      </c>
      <c r="H16" s="29">
        <f t="shared" si="1"/>
        <v>100</v>
      </c>
      <c r="I16" s="7">
        <v>15023.6</v>
      </c>
      <c r="J16" s="7">
        <v>173.6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13">
        <v>478.3</v>
      </c>
      <c r="H17" s="29">
        <f t="shared" si="1"/>
        <v>100</v>
      </c>
      <c r="I17" s="7">
        <v>47.8</v>
      </c>
      <c r="J17" s="7">
        <v>23.9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13">
        <v>232.7</v>
      </c>
      <c r="H18" s="29">
        <f t="shared" si="1"/>
        <v>100</v>
      </c>
      <c r="I18" s="7">
        <v>23.2</v>
      </c>
      <c r="J18" s="7">
        <v>11.6</v>
      </c>
      <c r="K18" s="7"/>
      <c r="L18" s="7"/>
    </row>
    <row r="19" spans="1:12" ht="20.2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13">
        <v>726</v>
      </c>
      <c r="H19" s="29">
        <f t="shared" si="1"/>
        <v>100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13">
        <v>1591</v>
      </c>
      <c r="H20" s="29">
        <f t="shared" si="1"/>
        <v>100</v>
      </c>
      <c r="I20" s="7"/>
      <c r="J20" s="7"/>
      <c r="K20" s="7"/>
      <c r="L20" s="7"/>
    </row>
    <row r="21" spans="1:12" ht="20.25">
      <c r="A21" s="21" t="s">
        <v>25</v>
      </c>
      <c r="B21" s="5"/>
      <c r="C21" s="6"/>
      <c r="D21" s="20"/>
      <c r="E21" s="38">
        <v>452.3</v>
      </c>
      <c r="F21" s="13">
        <v>339.2</v>
      </c>
      <c r="G21" s="13">
        <v>452.3</v>
      </c>
      <c r="H21" s="29">
        <f t="shared" si="1"/>
        <v>100</v>
      </c>
      <c r="I21" s="7">
        <v>37.6</v>
      </c>
      <c r="J21" s="7">
        <v>18.8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13">
        <v>36.299999999999997</v>
      </c>
      <c r="H22" s="29">
        <f t="shared" si="1"/>
        <v>100</v>
      </c>
      <c r="I22" s="7">
        <v>3.6</v>
      </c>
      <c r="J22" s="7">
        <v>1.8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119</v>
      </c>
      <c r="B24" s="9"/>
      <c r="C24" s="9"/>
      <c r="D24" s="12"/>
      <c r="E24" s="38">
        <v>0.4</v>
      </c>
      <c r="F24" s="13"/>
      <c r="G24" s="13">
        <v>0.4</v>
      </c>
      <c r="H24" s="29">
        <f t="shared" si="1"/>
        <v>100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160.69999999999999</v>
      </c>
      <c r="F25" s="13">
        <v>151.19999999999999</v>
      </c>
      <c r="G25" s="13">
        <v>160.69999999999999</v>
      </c>
      <c r="H25" s="29">
        <f t="shared" si="1"/>
        <v>100</v>
      </c>
      <c r="I25" s="7">
        <v>9.4</v>
      </c>
      <c r="J25" s="7">
        <v>9.4</v>
      </c>
      <c r="K25" s="7"/>
      <c r="L25" s="7"/>
    </row>
    <row r="26" spans="1:12" ht="20.25">
      <c r="A26" s="11" t="s">
        <v>31</v>
      </c>
      <c r="B26" s="9"/>
      <c r="C26" s="9"/>
      <c r="D26" s="12"/>
      <c r="E26" s="38">
        <v>1438</v>
      </c>
      <c r="F26" s="13">
        <v>1018.3</v>
      </c>
      <c r="G26" s="13">
        <v>1438</v>
      </c>
      <c r="H26" s="29">
        <f t="shared" si="1"/>
        <v>100</v>
      </c>
      <c r="I26" s="7">
        <v>42.8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13">
        <v>3455.7</v>
      </c>
      <c r="H27" s="29">
        <f t="shared" si="1"/>
        <v>90.939473684210526</v>
      </c>
      <c r="I27" s="7">
        <v>606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13">
        <v>389.5</v>
      </c>
      <c r="H28" s="29">
        <f t="shared" si="1"/>
        <v>100</v>
      </c>
      <c r="I28" s="7">
        <v>32.4</v>
      </c>
      <c r="J28" s="7">
        <v>16.2</v>
      </c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13">
        <v>5288.7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13">
        <v>1342</v>
      </c>
      <c r="H31" s="29">
        <f t="shared" si="1"/>
        <v>100</v>
      </c>
      <c r="I31" s="7"/>
      <c r="J31" s="7"/>
      <c r="K31" s="7"/>
      <c r="L31" s="7"/>
    </row>
    <row r="32" spans="1:12" ht="20.25">
      <c r="A32" s="11" t="s">
        <v>37</v>
      </c>
      <c r="B32" s="9"/>
      <c r="C32" s="9"/>
      <c r="D32" s="12"/>
      <c r="E32" s="7">
        <v>5476.7</v>
      </c>
      <c r="F32" s="13"/>
      <c r="G32" s="13">
        <v>5476.7</v>
      </c>
      <c r="H32" s="29">
        <f t="shared" si="1"/>
        <v>100</v>
      </c>
      <c r="I32" s="7"/>
      <c r="J32" s="7"/>
      <c r="K32" s="7"/>
      <c r="L32" s="7"/>
    </row>
    <row r="33" spans="1:12" ht="20.25">
      <c r="A33" s="11" t="s">
        <v>111</v>
      </c>
      <c r="B33" s="9"/>
      <c r="C33" s="9"/>
      <c r="D33" s="12"/>
      <c r="E33" s="7">
        <v>10000</v>
      </c>
      <c r="F33" s="13"/>
      <c r="G33" s="13">
        <v>10000</v>
      </c>
      <c r="H33" s="29">
        <f t="shared" si="1"/>
        <v>100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21621.599999999999</v>
      </c>
      <c r="F34" s="13">
        <v>21621.599999999999</v>
      </c>
      <c r="G34" s="13">
        <v>21621.599999999999</v>
      </c>
      <c r="H34" s="29">
        <f t="shared" si="1"/>
        <v>100</v>
      </c>
      <c r="I34" s="7"/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13">
        <v>74.900000000000006</v>
      </c>
      <c r="H35" s="29">
        <f t="shared" si="1"/>
        <v>100</v>
      </c>
      <c r="I35" s="7"/>
      <c r="J35" s="7"/>
      <c r="K35" s="7"/>
      <c r="L35" s="7"/>
    </row>
    <row r="36" spans="1:12" ht="40.5">
      <c r="A36" s="11" t="s">
        <v>107</v>
      </c>
      <c r="B36" s="9"/>
      <c r="C36" s="9"/>
      <c r="D36" s="12"/>
      <c r="E36" s="7">
        <v>503.6</v>
      </c>
      <c r="F36" s="13">
        <v>503.6</v>
      </c>
      <c r="G36" s="13">
        <v>503.6</v>
      </c>
      <c r="H36" s="29">
        <f t="shared" si="1"/>
        <v>100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13">
        <v>3928.2</v>
      </c>
      <c r="H37" s="29">
        <f t="shared" si="1"/>
        <v>100</v>
      </c>
      <c r="I37" s="7"/>
      <c r="J37" s="7"/>
      <c r="K37" s="7"/>
      <c r="L37" s="7"/>
    </row>
    <row r="38" spans="1:12" ht="40.5">
      <c r="A38" s="11" t="s">
        <v>93</v>
      </c>
      <c r="B38" s="9"/>
      <c r="C38" s="9"/>
      <c r="D38" s="12"/>
      <c r="E38" s="7">
        <v>53387.8</v>
      </c>
      <c r="F38" s="13">
        <v>43069.3</v>
      </c>
      <c r="G38" s="13">
        <v>53387.8</v>
      </c>
      <c r="H38" s="29">
        <f t="shared" si="1"/>
        <v>100</v>
      </c>
      <c r="I38" s="7">
        <v>4424.8999999999996</v>
      </c>
      <c r="J38" s="7"/>
      <c r="K38" s="7"/>
      <c r="L38" s="7"/>
    </row>
    <row r="39" spans="1:12" ht="40.5">
      <c r="A39" s="11" t="s">
        <v>70</v>
      </c>
      <c r="B39" s="9"/>
      <c r="C39" s="9"/>
      <c r="D39" s="12"/>
      <c r="E39" s="7">
        <v>3289.3</v>
      </c>
      <c r="F39" s="13">
        <v>2462.5</v>
      </c>
      <c r="G39" s="13">
        <v>3289.3</v>
      </c>
      <c r="H39" s="29">
        <f t="shared" si="1"/>
        <v>100</v>
      </c>
      <c r="I39" s="7"/>
      <c r="J39" s="7"/>
      <c r="K39" s="7"/>
      <c r="L39" s="7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1"/>
        <v>100</v>
      </c>
      <c r="I40" s="7"/>
      <c r="J40" s="7"/>
      <c r="K40" s="7"/>
      <c r="L40" s="7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7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/>
      <c r="J42" s="7"/>
      <c r="K42" s="7"/>
      <c r="L42" s="7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1"/>
        <v>100</v>
      </c>
      <c r="I43" s="7"/>
      <c r="J43" s="7"/>
      <c r="K43" s="7"/>
      <c r="L43" s="7"/>
    </row>
    <row r="44" spans="1:12" ht="20.25">
      <c r="A44" s="11" t="s">
        <v>123</v>
      </c>
      <c r="B44" s="9"/>
      <c r="C44" s="9"/>
      <c r="D44" s="12"/>
      <c r="E44" s="7">
        <v>3000</v>
      </c>
      <c r="F44" s="13"/>
      <c r="G44" s="13">
        <v>3000</v>
      </c>
      <c r="H44" s="29">
        <f t="shared" si="1"/>
        <v>100</v>
      </c>
      <c r="I44" s="7">
        <v>3000</v>
      </c>
      <c r="J44" s="7"/>
      <c r="K44" s="7"/>
      <c r="L44" s="7"/>
    </row>
    <row r="45" spans="1:12" ht="20.25">
      <c r="A45" s="11" t="s">
        <v>28</v>
      </c>
      <c r="B45" s="9"/>
      <c r="C45" s="9"/>
      <c r="D45" s="12"/>
      <c r="E45" s="7">
        <v>2.4</v>
      </c>
      <c r="F45" s="13"/>
      <c r="G45" s="13">
        <v>2.4</v>
      </c>
      <c r="H45" s="29">
        <f t="shared" si="1"/>
        <v>100</v>
      </c>
      <c r="I45" s="7">
        <v>2.4</v>
      </c>
      <c r="J45" s="7"/>
      <c r="K45" s="7"/>
      <c r="L45" s="7"/>
    </row>
    <row r="46" spans="1:12" ht="20.25">
      <c r="A46" s="11" t="s">
        <v>124</v>
      </c>
      <c r="B46" s="9"/>
      <c r="C46" s="9"/>
      <c r="D46" s="12"/>
      <c r="E46" s="7">
        <v>150</v>
      </c>
      <c r="F46" s="13"/>
      <c r="G46" s="13">
        <v>150</v>
      </c>
      <c r="H46" s="29">
        <f t="shared" si="1"/>
        <v>100</v>
      </c>
      <c r="I46" s="7">
        <v>150</v>
      </c>
      <c r="J46" s="7"/>
      <c r="K46" s="7"/>
      <c r="L46" s="7"/>
    </row>
    <row r="47" spans="1:12" ht="20.25">
      <c r="A47" s="19" t="s">
        <v>43</v>
      </c>
      <c r="B47" s="5">
        <f>B8+B9</f>
        <v>560953.19999999995</v>
      </c>
      <c r="C47" s="5">
        <f>C8+C9</f>
        <v>592265.9</v>
      </c>
      <c r="D47" s="5">
        <f>C47/B47*100</f>
        <v>105.58205212128216</v>
      </c>
      <c r="E47" s="5">
        <f t="shared" ref="E47:L47" si="2">E8+E9</f>
        <v>688829.6</v>
      </c>
      <c r="F47" s="5">
        <f t="shared" si="2"/>
        <v>539386.70000000007</v>
      </c>
      <c r="G47" s="5">
        <f t="shared" si="2"/>
        <v>702998.7</v>
      </c>
      <c r="H47" s="34">
        <f t="shared" si="1"/>
        <v>102.05698187185916</v>
      </c>
      <c r="I47" s="5">
        <f t="shared" si="2"/>
        <v>53735.600000000006</v>
      </c>
      <c r="J47" s="5">
        <f t="shared" si="2"/>
        <v>14293.599999999999</v>
      </c>
      <c r="K47" s="5">
        <f t="shared" si="2"/>
        <v>110732.79999999999</v>
      </c>
      <c r="L47" s="5">
        <f t="shared" si="2"/>
        <v>0</v>
      </c>
    </row>
    <row r="48" spans="1:12" ht="20.25">
      <c r="A48" s="22"/>
      <c r="B48" s="23"/>
      <c r="C48" s="23"/>
      <c r="D48" s="24"/>
      <c r="E48" s="23"/>
      <c r="F48" s="23"/>
      <c r="G48" s="23"/>
      <c r="H48" s="24"/>
      <c r="I48" s="23"/>
      <c r="J48" s="23"/>
      <c r="K48" s="25"/>
      <c r="L48" s="25"/>
    </row>
    <row r="49" spans="1:12" ht="20.25">
      <c r="A49" s="22"/>
      <c r="B49" s="23"/>
      <c r="C49" s="23"/>
      <c r="D49" s="24"/>
      <c r="E49" s="23"/>
      <c r="F49" s="23"/>
      <c r="G49" s="23"/>
      <c r="H49" s="24"/>
      <c r="I49" s="23"/>
      <c r="J49" s="23"/>
      <c r="K49" s="25"/>
      <c r="L49" s="23"/>
    </row>
    <row r="50" spans="1:12" ht="20.25">
      <c r="A50" s="94" t="s">
        <v>44</v>
      </c>
      <c r="B50" s="94"/>
      <c r="C50" s="94"/>
      <c r="D50" s="2" t="s">
        <v>2</v>
      </c>
      <c r="E50" s="2" t="s">
        <v>45</v>
      </c>
      <c r="F50" s="2"/>
      <c r="G50" s="1"/>
      <c r="H50" s="1"/>
      <c r="I50" s="2" t="s">
        <v>46</v>
      </c>
      <c r="J50" s="1"/>
    </row>
    <row r="53" spans="1:12" ht="20.25">
      <c r="A53" s="16"/>
      <c r="B53" s="15"/>
      <c r="C53" s="15"/>
      <c r="D53" s="17"/>
      <c r="E53" s="15"/>
      <c r="F53" s="15"/>
      <c r="G53" s="15"/>
      <c r="H53" s="17"/>
      <c r="I53" s="15"/>
      <c r="J53" s="15"/>
    </row>
    <row r="54" spans="1:12" ht="20.25">
      <c r="B54" s="15"/>
      <c r="C54" s="15"/>
      <c r="D54" s="17"/>
      <c r="E54" s="15"/>
      <c r="F54" s="15"/>
      <c r="G54" s="15"/>
      <c r="H54" s="17"/>
      <c r="I54" s="15"/>
      <c r="J54" s="15"/>
    </row>
  </sheetData>
  <mergeCells count="17">
    <mergeCell ref="A50:C50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1.1811023622047245" right="0" top="0" bottom="0" header="0" footer="0"/>
  <pageSetup paperSize="9" scale="4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5"/>
  <sheetViews>
    <sheetView zoomScale="60" zoomScaleNormal="60" workbookViewId="0">
      <selection activeCell="G10" sqref="G10:G28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3" ht="2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3" ht="20.25">
      <c r="A3" s="98" t="s">
        <v>56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0" t="s">
        <v>3</v>
      </c>
      <c r="B5" s="100" t="s">
        <v>4</v>
      </c>
      <c r="C5" s="101"/>
      <c r="D5" s="101"/>
      <c r="E5" s="102" t="s">
        <v>47</v>
      </c>
      <c r="F5" s="103"/>
      <c r="G5" s="103"/>
      <c r="H5" s="103"/>
      <c r="I5" s="103"/>
      <c r="J5" s="104"/>
      <c r="K5" s="93" t="s">
        <v>51</v>
      </c>
      <c r="L5" s="93"/>
    </row>
    <row r="6" spans="1:13" ht="22.5" customHeight="1">
      <c r="A6" s="99"/>
      <c r="B6" s="105" t="s">
        <v>5</v>
      </c>
      <c r="C6" s="90" t="s">
        <v>6</v>
      </c>
      <c r="D6" s="90" t="s">
        <v>7</v>
      </c>
      <c r="E6" s="105" t="s">
        <v>8</v>
      </c>
      <c r="F6" s="95" t="s">
        <v>49</v>
      </c>
      <c r="G6" s="90" t="s">
        <v>6</v>
      </c>
      <c r="H6" s="90" t="s">
        <v>7</v>
      </c>
      <c r="I6" s="92" t="s">
        <v>54</v>
      </c>
      <c r="J6" s="93" t="s">
        <v>9</v>
      </c>
      <c r="K6" s="93"/>
      <c r="L6" s="93"/>
    </row>
    <row r="7" spans="1:13" ht="20.25">
      <c r="A7" s="91"/>
      <c r="B7" s="106"/>
      <c r="C7" s="91"/>
      <c r="D7" s="91"/>
      <c r="E7" s="106"/>
      <c r="F7" s="96"/>
      <c r="G7" s="91"/>
      <c r="H7" s="91"/>
      <c r="I7" s="92"/>
      <c r="J7" s="93"/>
      <c r="K7" s="44" t="s">
        <v>10</v>
      </c>
      <c r="L7" s="44" t="s">
        <v>11</v>
      </c>
    </row>
    <row r="8" spans="1:13" ht="20.25">
      <c r="A8" s="32" t="s">
        <v>12</v>
      </c>
      <c r="B8" s="36">
        <v>166868</v>
      </c>
      <c r="C8" s="40">
        <v>17634.2</v>
      </c>
      <c r="D8" s="30">
        <f>C8/B8*100</f>
        <v>10.567754152983197</v>
      </c>
      <c r="E8" s="26">
        <v>187313</v>
      </c>
      <c r="F8" s="26">
        <v>35849</v>
      </c>
      <c r="G8" s="27">
        <v>22745.8</v>
      </c>
      <c r="H8" s="29">
        <f>G8/F8*100</f>
        <v>63.44891070880638</v>
      </c>
      <c r="I8" s="26">
        <v>15650</v>
      </c>
      <c r="J8" s="27">
        <v>3168.9</v>
      </c>
      <c r="K8" s="31">
        <f>G8-C8</f>
        <v>5111.5999999999985</v>
      </c>
      <c r="L8" s="28"/>
    </row>
    <row r="9" spans="1:13" ht="40.5" customHeight="1">
      <c r="A9" s="4" t="s">
        <v>13</v>
      </c>
      <c r="B9" s="35">
        <v>274220.5</v>
      </c>
      <c r="C9" s="41">
        <v>49755.6</v>
      </c>
      <c r="D9" s="30">
        <f>C9/B9*100</f>
        <v>18.14437651452025</v>
      </c>
      <c r="E9" s="37">
        <f>E10+E11+E12+E13+E14+E15+E16+E17+E18+E19+E20+E21+E22+E23+E24+E25+E26+E27+E28+E29+E30+E31+E32+E33+E34+E35+E36+E37</f>
        <v>325553.7</v>
      </c>
      <c r="F9" s="37">
        <f t="shared" ref="F9:G9" si="0">F10+F11+F12+F13+F14+F15+F16+F17+F18+F19+F20+F21+F22+F23+F24+F25+F26+F27+F28+F29+F30+F31+F32+F33+F34+F35+F36+F37</f>
        <v>71930.999999999985</v>
      </c>
      <c r="G9" s="37">
        <f t="shared" si="0"/>
        <v>66136.5</v>
      </c>
      <c r="H9" s="29">
        <f t="shared" ref="H9:H37" si="1">G9/F9*100</f>
        <v>91.944363348208725</v>
      </c>
      <c r="I9" s="37">
        <f t="shared" ref="I9" si="2">I10+I11+I12+I13+I14+I15+I16+I17+I18+I19+I20+I21+I22+I23+I24+I25+I26+I27+I28+I29+I30+I31+I32+I33+I34+I35+I36+I37</f>
        <v>37761.1</v>
      </c>
      <c r="J9" s="37">
        <f t="shared" ref="J9" si="3">J10+J11+J12+J13+J14+J15+J16+J17+J18+J19+J20+J21+J22+J23+J24+J25+J26+J27+J28+J29+J30+J31+J32+J33+J34+J35+J36+J37</f>
        <v>0</v>
      </c>
      <c r="K9" s="31">
        <f>G9-C9</f>
        <v>16380.900000000001</v>
      </c>
      <c r="L9" s="5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13302.7</v>
      </c>
      <c r="H10" s="29">
        <f t="shared" si="1"/>
        <v>66.666833717550361</v>
      </c>
      <c r="I10" s="7">
        <v>6651.3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3499.3</v>
      </c>
      <c r="H11" s="29">
        <f t="shared" si="1"/>
        <v>66.66603162507144</v>
      </c>
      <c r="I11" s="7">
        <v>1749.7</v>
      </c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8616</v>
      </c>
      <c r="H12" s="29">
        <f t="shared" si="1"/>
        <v>66.666666666666657</v>
      </c>
      <c r="I12" s="7">
        <v>4308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547.6</v>
      </c>
      <c r="H13" s="29">
        <f t="shared" si="1"/>
        <v>66.658551430310411</v>
      </c>
      <c r="I13" s="7">
        <v>273.8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47">
        <v>4.6999999999999993</v>
      </c>
      <c r="H14" s="29">
        <f t="shared" si="1"/>
        <v>63.513513513513495</v>
      </c>
      <c r="I14" s="7">
        <v>2.2999999999999998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/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47">
        <v>36333.600000000006</v>
      </c>
      <c r="H16" s="29">
        <f t="shared" si="1"/>
        <v>124.99948395087215</v>
      </c>
      <c r="I16" s="7">
        <v>24222.400000000001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47">
        <v>63.8</v>
      </c>
      <c r="H17" s="29">
        <f t="shared" si="1"/>
        <v>66.458333333333329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31</v>
      </c>
      <c r="H18" s="29">
        <f t="shared" si="1"/>
        <v>66.666666666666657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108.9</v>
      </c>
      <c r="H19" s="29">
        <f t="shared" si="1"/>
        <v>60</v>
      </c>
      <c r="I19" s="7">
        <v>108.9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75.400000000000006</v>
      </c>
      <c r="H21" s="29">
        <f t="shared" si="1"/>
        <v>66.725663716814168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4.8</v>
      </c>
      <c r="H22" s="29">
        <f t="shared" si="1"/>
        <v>65.753424657534239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47">
        <v>0</v>
      </c>
      <c r="H24" s="29"/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hidden="1">
      <c r="A26" s="11" t="s">
        <v>31</v>
      </c>
      <c r="B26" s="9"/>
      <c r="C26" s="9"/>
      <c r="D26" s="12"/>
      <c r="E26" s="38"/>
      <c r="F26" s="13"/>
      <c r="G26" s="47">
        <v>0</v>
      </c>
      <c r="H26" s="29" t="e">
        <f t="shared" si="1"/>
        <v>#DIV/0!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324.7</v>
      </c>
      <c r="F27" s="13">
        <v>324.7</v>
      </c>
      <c r="G27" s="47">
        <v>949.9</v>
      </c>
      <c r="H27" s="29">
        <f t="shared" si="1"/>
        <v>292.54696643055127</v>
      </c>
      <c r="I27" s="7">
        <v>324.7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64.900000000000006</v>
      </c>
      <c r="H28" s="29">
        <f t="shared" si="1"/>
        <v>66.632443531827505</v>
      </c>
      <c r="I28" s="7">
        <v>32.5</v>
      </c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1"/>
        <v>0</v>
      </c>
      <c r="I37" s="7"/>
      <c r="J37" s="13"/>
      <c r="K37" s="7"/>
      <c r="L37" s="13"/>
    </row>
    <row r="38" spans="1:12" ht="20.25">
      <c r="A38" s="19" t="s">
        <v>43</v>
      </c>
      <c r="B38" s="5">
        <f>B8+B9</f>
        <v>441088.5</v>
      </c>
      <c r="C38" s="5">
        <f>C8+C9</f>
        <v>67389.8</v>
      </c>
      <c r="D38" s="14">
        <v>104.72529463682079</v>
      </c>
      <c r="E38" s="5">
        <f t="shared" ref="E38:L38" si="4">E8+E9</f>
        <v>512866.7</v>
      </c>
      <c r="F38" s="5">
        <f t="shared" si="4"/>
        <v>107779.99999999999</v>
      </c>
      <c r="G38" s="5">
        <f t="shared" si="4"/>
        <v>88882.3</v>
      </c>
      <c r="H38" s="34">
        <v>105.58205212128213</v>
      </c>
      <c r="I38" s="5">
        <f t="shared" si="4"/>
        <v>53411.1</v>
      </c>
      <c r="J38" s="5">
        <f t="shared" si="4"/>
        <v>3168.9</v>
      </c>
      <c r="K38" s="5">
        <f t="shared" si="4"/>
        <v>21492.5</v>
      </c>
      <c r="L38" s="5">
        <f t="shared" si="4"/>
        <v>0</v>
      </c>
    </row>
    <row r="39" spans="1:12" ht="20.25">
      <c r="A39" s="22"/>
      <c r="B39" s="23"/>
      <c r="C39" s="23"/>
      <c r="D39" s="24"/>
      <c r="E39" s="23"/>
      <c r="F39" s="23"/>
      <c r="G39" s="23"/>
      <c r="H39" s="24"/>
      <c r="I39" s="23"/>
      <c r="J39" s="23"/>
      <c r="K39" s="25"/>
      <c r="L39" s="25"/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3"/>
    </row>
    <row r="41" spans="1:12" ht="20.25">
      <c r="A41" s="94" t="s">
        <v>44</v>
      </c>
      <c r="B41" s="94"/>
      <c r="C41" s="94"/>
      <c r="D41" s="2" t="s">
        <v>2</v>
      </c>
      <c r="E41" s="2" t="s">
        <v>45</v>
      </c>
      <c r="F41" s="2"/>
      <c r="G41" s="1"/>
      <c r="H41" s="1"/>
      <c r="I41" s="2" t="s">
        <v>46</v>
      </c>
      <c r="J41" s="1"/>
    </row>
    <row r="44" spans="1:12" ht="20.25">
      <c r="A44" s="16"/>
      <c r="B44" s="15"/>
      <c r="C44" s="15"/>
      <c r="D44" s="17"/>
      <c r="E44" s="15"/>
      <c r="F44" s="15"/>
      <c r="G44" s="15"/>
      <c r="H44" s="17"/>
      <c r="I44" s="15"/>
      <c r="J44" s="15"/>
    </row>
    <row r="45" spans="1:12" ht="20.25">
      <c r="A45" s="1"/>
      <c r="B45" s="15"/>
      <c r="C45" s="15"/>
      <c r="D45" s="17"/>
      <c r="E45" s="15"/>
      <c r="F45" s="15"/>
      <c r="G45" s="15"/>
      <c r="H45" s="17"/>
      <c r="I45" s="15"/>
      <c r="J45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1:C41"/>
    <mergeCell ref="E6:E7"/>
    <mergeCell ref="F6:F7"/>
    <mergeCell ref="G6:G7"/>
    <mergeCell ref="H6:H7"/>
  </mergeCells>
  <pageMargins left="0" right="0" top="0" bottom="0" header="0" footer="0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6"/>
  <sheetViews>
    <sheetView zoomScale="50" zoomScaleNormal="5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F10" sqref="F10:F38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3" ht="2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3" ht="20.25">
      <c r="A3" s="98" t="s">
        <v>57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0" t="s">
        <v>3</v>
      </c>
      <c r="B5" s="100" t="s">
        <v>4</v>
      </c>
      <c r="C5" s="101"/>
      <c r="D5" s="101"/>
      <c r="E5" s="102" t="s">
        <v>47</v>
      </c>
      <c r="F5" s="103"/>
      <c r="G5" s="103"/>
      <c r="H5" s="103"/>
      <c r="I5" s="103"/>
      <c r="J5" s="104"/>
      <c r="K5" s="93" t="s">
        <v>51</v>
      </c>
      <c r="L5" s="93"/>
    </row>
    <row r="6" spans="1:13" ht="22.5" customHeight="1">
      <c r="A6" s="99"/>
      <c r="B6" s="105" t="s">
        <v>5</v>
      </c>
      <c r="C6" s="90" t="s">
        <v>6</v>
      </c>
      <c r="D6" s="90" t="s">
        <v>7</v>
      </c>
      <c r="E6" s="105" t="s">
        <v>8</v>
      </c>
      <c r="F6" s="95" t="s">
        <v>49</v>
      </c>
      <c r="G6" s="90" t="s">
        <v>6</v>
      </c>
      <c r="H6" s="90" t="s">
        <v>7</v>
      </c>
      <c r="I6" s="92" t="s">
        <v>54</v>
      </c>
      <c r="J6" s="93" t="s">
        <v>9</v>
      </c>
      <c r="K6" s="93"/>
      <c r="L6" s="93"/>
    </row>
    <row r="7" spans="1:13" ht="20.25">
      <c r="A7" s="91"/>
      <c r="B7" s="106"/>
      <c r="C7" s="91"/>
      <c r="D7" s="91"/>
      <c r="E7" s="106"/>
      <c r="F7" s="96"/>
      <c r="G7" s="91"/>
      <c r="H7" s="91"/>
      <c r="I7" s="92"/>
      <c r="J7" s="93"/>
      <c r="K7" s="46" t="s">
        <v>10</v>
      </c>
      <c r="L7" s="46" t="s">
        <v>11</v>
      </c>
    </row>
    <row r="8" spans="1:13" ht="20.25">
      <c r="A8" s="32" t="s">
        <v>12</v>
      </c>
      <c r="B8" s="36">
        <v>166868</v>
      </c>
      <c r="C8" s="40">
        <v>19654.3</v>
      </c>
      <c r="D8" s="30">
        <f>C8/B8*100</f>
        <v>11.77835175108469</v>
      </c>
      <c r="E8" s="26">
        <v>187313</v>
      </c>
      <c r="F8" s="26">
        <v>35849</v>
      </c>
      <c r="G8" s="27">
        <v>26110.43</v>
      </c>
      <c r="H8" s="29">
        <f>G8/F8*100</f>
        <v>72.83447237021953</v>
      </c>
      <c r="I8" s="26">
        <v>15670.6</v>
      </c>
      <c r="J8" s="27">
        <v>3364.6</v>
      </c>
      <c r="K8" s="31">
        <f>G8-C8</f>
        <v>6456.130000000001</v>
      </c>
      <c r="L8" s="28"/>
    </row>
    <row r="9" spans="1:13" ht="40.5" customHeight="1">
      <c r="A9" s="4" t="s">
        <v>13</v>
      </c>
      <c r="B9" s="35">
        <v>274220.5</v>
      </c>
      <c r="C9" s="41">
        <v>74302.7</v>
      </c>
      <c r="D9" s="30">
        <f>C9/B9*100</f>
        <v>27.095968390401154</v>
      </c>
      <c r="E9" s="37">
        <f>E10+E11+E12+E13+E14+E15+E16+E17+E18+E19+E20+E21+E22+E23+E24+E25+E26+E27+E28+E29+E30+E31+E32+E33+E34+E35+E36+E37+E38</f>
        <v>327826.30000000005</v>
      </c>
      <c r="F9" s="37">
        <f>F10+F11+F12+F13+F14+F15+F16+F17+F18+F19+F20+F21+F22+F23+F24+F25+F26+F27+F28+F29+F30+F31+F32+F33+F34+F35+F36+F37+F38</f>
        <v>74203.599999999977</v>
      </c>
      <c r="G9" s="37">
        <f>G10+G11+G12+G13+G14+G15+G16+G17+G18+G19+G20+G21+G22+G23+G24+G25+G26+G27+G28+G29+G30+G31+G32+G33+G34+G35+G36+G37+G38</f>
        <v>67832.5</v>
      </c>
      <c r="H9" s="29">
        <f t="shared" ref="H9:H38" si="0">G9/F9*100</f>
        <v>91.414028429887523</v>
      </c>
      <c r="I9" s="37">
        <v>39757.5</v>
      </c>
      <c r="J9" s="37">
        <v>1996.4</v>
      </c>
      <c r="K9" s="31"/>
      <c r="L9" s="5">
        <v>6470.2</v>
      </c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13302.6</v>
      </c>
      <c r="H10" s="29">
        <f t="shared" si="0"/>
        <v>66.666332564899264</v>
      </c>
      <c r="I10" s="7">
        <v>6651.3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3499.4</v>
      </c>
      <c r="H11" s="29">
        <f t="shared" si="0"/>
        <v>66.66793674985712</v>
      </c>
      <c r="I11" s="7">
        <v>1749.7</v>
      </c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8616</v>
      </c>
      <c r="H12" s="29">
        <f t="shared" si="0"/>
        <v>66.666666666666657</v>
      </c>
      <c r="I12" s="7">
        <v>4308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547.6</v>
      </c>
      <c r="H13" s="29">
        <f t="shared" si="0"/>
        <v>66.658551430310411</v>
      </c>
      <c r="I13" s="7">
        <v>273.8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47">
        <v>4.6999999999999993</v>
      </c>
      <c r="H14" s="29">
        <f t="shared" si="0"/>
        <v>63.513513513513495</v>
      </c>
      <c r="I14" s="7">
        <v>2.2999999999999998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/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47">
        <v>36333.600000000006</v>
      </c>
      <c r="H16" s="29">
        <f t="shared" si="0"/>
        <v>124.99948395087215</v>
      </c>
      <c r="I16" s="7">
        <v>24222.400000000001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47">
        <v>63.8</v>
      </c>
      <c r="H17" s="29">
        <f t="shared" si="0"/>
        <v>66.458333333333329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31</v>
      </c>
      <c r="H18" s="29">
        <f t="shared" si="0"/>
        <v>66.666666666666657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>
        <v>108.9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>
        <v>37.700000000000003</v>
      </c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75.400000000000006</v>
      </c>
      <c r="H21" s="29">
        <f t="shared" si="0"/>
        <v>66.725663716814168</v>
      </c>
      <c r="I21" s="7">
        <v>2.4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4.9000000000000004</v>
      </c>
      <c r="H22" s="29">
        <f t="shared" si="0"/>
        <v>67.123287671232873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76</v>
      </c>
      <c r="F26" s="13">
        <v>76</v>
      </c>
      <c r="G26" s="47">
        <v>76</v>
      </c>
      <c r="H26" s="29">
        <v>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949.9</v>
      </c>
      <c r="F27" s="13">
        <v>949.9</v>
      </c>
      <c r="G27" s="47">
        <v>949.9</v>
      </c>
      <c r="H27" s="29">
        <f t="shared" si="0"/>
        <v>100</v>
      </c>
      <c r="I27" s="7">
        <f>324.7+J27</f>
        <v>749.7</v>
      </c>
      <c r="J27" s="7">
        <v>425</v>
      </c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65</v>
      </c>
      <c r="H28" s="29">
        <f t="shared" si="0"/>
        <v>66.735112936344962</v>
      </c>
      <c r="I28" s="7">
        <v>32.5</v>
      </c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13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>
        <v>1571.4</v>
      </c>
      <c r="J38" s="13">
        <v>1571.4</v>
      </c>
      <c r="K38" s="7"/>
      <c r="L38" s="13"/>
    </row>
    <row r="39" spans="1:12" ht="20.25">
      <c r="A39" s="19" t="s">
        <v>43</v>
      </c>
      <c r="B39" s="5">
        <f>B8+B9</f>
        <v>441088.5</v>
      </c>
      <c r="C39" s="5">
        <f>C8+C9</f>
        <v>93957</v>
      </c>
      <c r="D39" s="14">
        <v>104.72529463682079</v>
      </c>
      <c r="E39" s="5">
        <f t="shared" ref="E39:L39" si="1">E8+E9</f>
        <v>515139.30000000005</v>
      </c>
      <c r="F39" s="5">
        <f t="shared" si="1"/>
        <v>110052.59999999998</v>
      </c>
      <c r="G39" s="5">
        <f t="shared" si="1"/>
        <v>93942.93</v>
      </c>
      <c r="H39" s="34">
        <v>105.58205212128213</v>
      </c>
      <c r="I39" s="5">
        <f t="shared" si="1"/>
        <v>55428.1</v>
      </c>
      <c r="J39" s="5">
        <f t="shared" si="1"/>
        <v>5361</v>
      </c>
      <c r="K39" s="5">
        <f t="shared" si="1"/>
        <v>6456.130000000001</v>
      </c>
      <c r="L39" s="5">
        <f t="shared" si="1"/>
        <v>6470.2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94" t="s">
        <v>44</v>
      </c>
      <c r="B42" s="94"/>
      <c r="C42" s="94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rintOptions horizontalCentered="1"/>
  <pageMargins left="0" right="0" top="0" bottom="0" header="0" footer="0"/>
  <pageSetup paperSize="9"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6"/>
  <sheetViews>
    <sheetView zoomScale="75" zoomScaleNormal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2" ht="2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2" ht="2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ht="20.25">
      <c r="A3" s="98" t="s">
        <v>59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>
      <c r="A5" s="90" t="s">
        <v>3</v>
      </c>
      <c r="B5" s="100" t="s">
        <v>4</v>
      </c>
      <c r="C5" s="101"/>
      <c r="D5" s="101"/>
      <c r="E5" s="102" t="s">
        <v>47</v>
      </c>
      <c r="F5" s="103"/>
      <c r="G5" s="103"/>
      <c r="H5" s="103"/>
      <c r="I5" s="103"/>
      <c r="J5" s="104"/>
      <c r="K5" s="93" t="s">
        <v>51</v>
      </c>
      <c r="L5" s="93"/>
    </row>
    <row r="6" spans="1:12" ht="22.5" customHeight="1">
      <c r="A6" s="99"/>
      <c r="B6" s="105" t="s">
        <v>5</v>
      </c>
      <c r="C6" s="90" t="s">
        <v>6</v>
      </c>
      <c r="D6" s="90" t="s">
        <v>7</v>
      </c>
      <c r="E6" s="105" t="s">
        <v>8</v>
      </c>
      <c r="F6" s="95" t="s">
        <v>49</v>
      </c>
      <c r="G6" s="90" t="s">
        <v>6</v>
      </c>
      <c r="H6" s="90" t="s">
        <v>7</v>
      </c>
      <c r="I6" s="92" t="s">
        <v>60</v>
      </c>
      <c r="J6" s="93" t="s">
        <v>9</v>
      </c>
      <c r="K6" s="93"/>
      <c r="L6" s="93"/>
    </row>
    <row r="7" spans="1:12" ht="20.25">
      <c r="A7" s="91"/>
      <c r="B7" s="106"/>
      <c r="C7" s="91"/>
      <c r="D7" s="91"/>
      <c r="E7" s="106"/>
      <c r="F7" s="96"/>
      <c r="G7" s="91"/>
      <c r="H7" s="91"/>
      <c r="I7" s="92"/>
      <c r="J7" s="93"/>
      <c r="K7" s="48" t="s">
        <v>10</v>
      </c>
      <c r="L7" s="48" t="s">
        <v>11</v>
      </c>
    </row>
    <row r="8" spans="1:12" ht="20.25">
      <c r="A8" s="32" t="s">
        <v>12</v>
      </c>
      <c r="B8" s="36">
        <v>166868</v>
      </c>
      <c r="C8" s="40">
        <v>27087.5</v>
      </c>
      <c r="D8" s="30">
        <f>C8/B8*100</f>
        <v>16.232890668072969</v>
      </c>
      <c r="E8" s="26">
        <v>187313</v>
      </c>
      <c r="F8" s="26">
        <v>35849</v>
      </c>
      <c r="G8" s="27">
        <v>27943.5</v>
      </c>
      <c r="H8" s="29">
        <f>G8/F8*100</f>
        <v>77.947780970180474</v>
      </c>
      <c r="I8" s="26">
        <v>1826.9</v>
      </c>
      <c r="J8" s="27">
        <v>1826.9</v>
      </c>
      <c r="K8" s="31">
        <f>G8-C8</f>
        <v>856</v>
      </c>
      <c r="L8" s="28"/>
    </row>
    <row r="9" spans="1:12" ht="40.5" customHeight="1">
      <c r="A9" s="4" t="s">
        <v>13</v>
      </c>
      <c r="B9" s="35">
        <v>279947.2</v>
      </c>
      <c r="C9" s="41">
        <v>74376.399999999994</v>
      </c>
      <c r="D9" s="30">
        <f>C9/B9*100</f>
        <v>26.568009967593888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41164.000000000007</v>
      </c>
      <c r="K9" s="31">
        <f>G9-C9</f>
        <v>34619.799999999988</v>
      </c>
      <c r="L9" s="31"/>
    </row>
    <row r="10" spans="1:12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>
        <f>I10</f>
        <v>6651.3</v>
      </c>
      <c r="K10" s="7"/>
      <c r="L10" s="7"/>
    </row>
    <row r="11" spans="1:12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>
        <f t="shared" ref="J11:J18" si="2">I11</f>
        <v>1749.7</v>
      </c>
      <c r="K11" s="7"/>
      <c r="L11" s="7"/>
    </row>
    <row r="12" spans="1:12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>
        <f t="shared" si="2"/>
        <v>4308</v>
      </c>
      <c r="K12" s="7"/>
      <c r="L12" s="7"/>
    </row>
    <row r="13" spans="1:12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>
        <f t="shared" si="2"/>
        <v>273.8</v>
      </c>
      <c r="K13" s="7"/>
      <c r="L13" s="7"/>
    </row>
    <row r="14" spans="1:12" ht="20.25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>
        <f t="shared" si="2"/>
        <v>2.2999999999999998</v>
      </c>
      <c r="K14" s="7"/>
      <c r="L14" s="7"/>
    </row>
    <row r="15" spans="1:12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2" ht="20.25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>
        <f t="shared" si="2"/>
        <v>28025.200000000001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>
        <f t="shared" si="2"/>
        <v>31.9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>
        <f t="shared" si="2"/>
        <v>15.5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>
        <v>37.700000000000003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>
        <v>2.4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>
        <v>33.799999999999997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>
        <v>32.4</v>
      </c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446815.2</v>
      </c>
      <c r="C39" s="5">
        <f>C8+C9</f>
        <v>101463.9</v>
      </c>
      <c r="D39" s="14">
        <v>104.72529463682079</v>
      </c>
      <c r="E39" s="5">
        <f t="shared" ref="E39:L39" si="3">E8+E9</f>
        <v>518022.9</v>
      </c>
      <c r="F39" s="5">
        <f t="shared" si="3"/>
        <v>145377.19999999998</v>
      </c>
      <c r="G39" s="5">
        <f t="shared" si="3"/>
        <v>136939.69999999998</v>
      </c>
      <c r="H39" s="34">
        <v>105.58205212128213</v>
      </c>
      <c r="I39" s="5">
        <f t="shared" si="3"/>
        <v>42990.900000000009</v>
      </c>
      <c r="J39" s="5">
        <f t="shared" si="3"/>
        <v>42990.900000000009</v>
      </c>
      <c r="K39" s="5">
        <f t="shared" si="3"/>
        <v>35475.799999999988</v>
      </c>
      <c r="L39" s="5">
        <f t="shared" si="3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94" t="s">
        <v>44</v>
      </c>
      <c r="B42" s="94"/>
      <c r="C42" s="94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" right="0" top="0" bottom="0" header="0" footer="0"/>
  <pageSetup paperSize="9" scale="56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6"/>
  <sheetViews>
    <sheetView topLeftCell="C1" workbookViewId="0">
      <selection activeCell="G47" sqref="G47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2" ht="2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2" ht="2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ht="20.25">
      <c r="A3" s="98" t="s">
        <v>61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>
      <c r="A5" s="90" t="s">
        <v>3</v>
      </c>
      <c r="B5" s="100" t="s">
        <v>4</v>
      </c>
      <c r="C5" s="101"/>
      <c r="D5" s="101"/>
      <c r="E5" s="102" t="s">
        <v>47</v>
      </c>
      <c r="F5" s="103"/>
      <c r="G5" s="103"/>
      <c r="H5" s="103"/>
      <c r="I5" s="103"/>
      <c r="J5" s="104"/>
      <c r="K5" s="93" t="s">
        <v>51</v>
      </c>
      <c r="L5" s="93"/>
    </row>
    <row r="6" spans="1:12" ht="22.5" customHeight="1">
      <c r="A6" s="99"/>
      <c r="B6" s="105" t="s">
        <v>5</v>
      </c>
      <c r="C6" s="90" t="s">
        <v>6</v>
      </c>
      <c r="D6" s="90" t="s">
        <v>7</v>
      </c>
      <c r="E6" s="105" t="s">
        <v>8</v>
      </c>
      <c r="F6" s="95" t="s">
        <v>49</v>
      </c>
      <c r="G6" s="90" t="s">
        <v>6</v>
      </c>
      <c r="H6" s="90" t="s">
        <v>7</v>
      </c>
      <c r="I6" s="92" t="s">
        <v>60</v>
      </c>
      <c r="J6" s="93" t="s">
        <v>9</v>
      </c>
      <c r="K6" s="93"/>
      <c r="L6" s="93"/>
    </row>
    <row r="7" spans="1:12" ht="20.25">
      <c r="A7" s="91"/>
      <c r="B7" s="106"/>
      <c r="C7" s="91"/>
      <c r="D7" s="91"/>
      <c r="E7" s="106"/>
      <c r="F7" s="96"/>
      <c r="G7" s="91"/>
      <c r="H7" s="91"/>
      <c r="I7" s="92"/>
      <c r="J7" s="93"/>
      <c r="K7" s="49" t="s">
        <v>10</v>
      </c>
      <c r="L7" s="49" t="s">
        <v>11</v>
      </c>
    </row>
    <row r="8" spans="1:12" ht="20.25">
      <c r="A8" s="32" t="s">
        <v>12</v>
      </c>
      <c r="B8" s="36">
        <v>166868</v>
      </c>
      <c r="C8" s="40">
        <v>27087.5</v>
      </c>
      <c r="D8" s="30">
        <f>C8/B8*100</f>
        <v>16.232890668072969</v>
      </c>
      <c r="E8" s="26">
        <v>187313</v>
      </c>
      <c r="F8" s="26">
        <v>35849</v>
      </c>
      <c r="G8" s="27">
        <v>34035.5</v>
      </c>
      <c r="H8" s="29">
        <f>G8/F8*100</f>
        <v>94.941281486233933</v>
      </c>
      <c r="I8" s="26">
        <v>7918.9</v>
      </c>
      <c r="J8" s="27">
        <v>6092</v>
      </c>
      <c r="K8" s="31">
        <f>G8-C8</f>
        <v>6948</v>
      </c>
      <c r="L8" s="28"/>
    </row>
    <row r="9" spans="1:12" ht="40.5" customHeight="1">
      <c r="A9" s="4" t="s">
        <v>13</v>
      </c>
      <c r="B9" s="35">
        <v>279947.2</v>
      </c>
      <c r="C9" s="41">
        <v>74376.399999999994</v>
      </c>
      <c r="D9" s="30">
        <f>C9/B9*100</f>
        <v>26.568009967593888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0</v>
      </c>
      <c r="K9" s="31">
        <f>G9-C9</f>
        <v>34619.799999999988</v>
      </c>
      <c r="L9" s="31"/>
    </row>
    <row r="10" spans="1:12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/>
      <c r="K10" s="7"/>
      <c r="L10" s="7"/>
    </row>
    <row r="11" spans="1:12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/>
      <c r="K11" s="7"/>
      <c r="L11" s="7"/>
    </row>
    <row r="12" spans="1:12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/>
      <c r="K12" s="7"/>
      <c r="L12" s="7"/>
    </row>
    <row r="13" spans="1:12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/>
      <c r="K13" s="7"/>
      <c r="L13" s="7"/>
    </row>
    <row r="14" spans="1:12" ht="20.25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/>
      <c r="K14" s="7"/>
      <c r="L14" s="7"/>
    </row>
    <row r="15" spans="1:12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2" ht="20.25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446815.2</v>
      </c>
      <c r="C39" s="5">
        <f>C8+C9</f>
        <v>101463.9</v>
      </c>
      <c r="D39" s="14">
        <v>104.72529463682079</v>
      </c>
      <c r="E39" s="5">
        <f t="shared" ref="E39:L39" si="2">E8+E9</f>
        <v>518022.9</v>
      </c>
      <c r="F39" s="5">
        <f t="shared" si="2"/>
        <v>145377.19999999998</v>
      </c>
      <c r="G39" s="5">
        <f t="shared" si="2"/>
        <v>143031.69999999998</v>
      </c>
      <c r="H39" s="34">
        <v>105.58205212128213</v>
      </c>
      <c r="I39" s="5">
        <f t="shared" si="2"/>
        <v>49082.900000000009</v>
      </c>
      <c r="J39" s="5">
        <f t="shared" si="2"/>
        <v>6092</v>
      </c>
      <c r="K39" s="5">
        <f t="shared" si="2"/>
        <v>41567.799999999988</v>
      </c>
      <c r="L39" s="5">
        <f t="shared" si="2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94" t="s">
        <v>44</v>
      </c>
      <c r="B42" s="94"/>
      <c r="C42" s="94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61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6"/>
  <sheetViews>
    <sheetView topLeftCell="C10" workbookViewId="0">
      <selection activeCell="C1"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4" ht="2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4" ht="20.25">
      <c r="A3" s="98" t="s">
        <v>62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90" t="s">
        <v>3</v>
      </c>
      <c r="B5" s="100" t="s">
        <v>4</v>
      </c>
      <c r="C5" s="101"/>
      <c r="D5" s="101"/>
      <c r="E5" s="102" t="s">
        <v>47</v>
      </c>
      <c r="F5" s="103"/>
      <c r="G5" s="103"/>
      <c r="H5" s="103"/>
      <c r="I5" s="103"/>
      <c r="J5" s="104"/>
      <c r="K5" s="93" t="s">
        <v>51</v>
      </c>
      <c r="L5" s="93"/>
    </row>
    <row r="6" spans="1:14" ht="22.5" customHeight="1">
      <c r="A6" s="99"/>
      <c r="B6" s="105" t="s">
        <v>5</v>
      </c>
      <c r="C6" s="90" t="s">
        <v>6</v>
      </c>
      <c r="D6" s="90" t="s">
        <v>7</v>
      </c>
      <c r="E6" s="105" t="s">
        <v>8</v>
      </c>
      <c r="F6" s="95" t="s">
        <v>49</v>
      </c>
      <c r="G6" s="90" t="s">
        <v>6</v>
      </c>
      <c r="H6" s="90" t="s">
        <v>7</v>
      </c>
      <c r="I6" s="92" t="s">
        <v>60</v>
      </c>
      <c r="J6" s="93" t="s">
        <v>9</v>
      </c>
      <c r="K6" s="93"/>
      <c r="L6" s="93"/>
    </row>
    <row r="7" spans="1:14" ht="20.25">
      <c r="A7" s="91"/>
      <c r="B7" s="106"/>
      <c r="C7" s="91"/>
      <c r="D7" s="91"/>
      <c r="E7" s="106"/>
      <c r="F7" s="96"/>
      <c r="G7" s="91"/>
      <c r="H7" s="91"/>
      <c r="I7" s="92"/>
      <c r="J7" s="93"/>
      <c r="K7" s="50" t="s">
        <v>10</v>
      </c>
      <c r="L7" s="50" t="s">
        <v>11</v>
      </c>
    </row>
    <row r="8" spans="1:14" ht="20.25">
      <c r="A8" s="32" t="s">
        <v>12</v>
      </c>
      <c r="B8" s="36">
        <v>166868</v>
      </c>
      <c r="C8" s="40">
        <v>27087.5</v>
      </c>
      <c r="D8" s="30">
        <f>C8/B8*100</f>
        <v>16.232890668072969</v>
      </c>
      <c r="E8" s="26">
        <v>187313</v>
      </c>
      <c r="F8" s="26">
        <v>35849</v>
      </c>
      <c r="G8" s="27">
        <v>37219.800000000003</v>
      </c>
      <c r="H8" s="29">
        <f>G8/F8*100</f>
        <v>103.8238165639209</v>
      </c>
      <c r="I8" s="26">
        <v>11103.2</v>
      </c>
      <c r="J8" s="27">
        <v>3184.3</v>
      </c>
      <c r="K8" s="31">
        <f>G8-C8</f>
        <v>10132.300000000003</v>
      </c>
      <c r="L8" s="28"/>
      <c r="N8" s="45"/>
    </row>
    <row r="9" spans="1:14" ht="40.5" customHeight="1">
      <c r="A9" s="4" t="s">
        <v>13</v>
      </c>
      <c r="B9" s="35">
        <v>279947.2</v>
      </c>
      <c r="C9" s="41">
        <v>74376.399999999994</v>
      </c>
      <c r="D9" s="30">
        <f>C9/B9*100</f>
        <v>26.568009967593888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0</v>
      </c>
      <c r="K9" s="31">
        <f>G9-C9</f>
        <v>34619.799999999988</v>
      </c>
      <c r="L9" s="31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/>
      <c r="K10" s="7"/>
      <c r="L10" s="7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/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446815.2</v>
      </c>
      <c r="C39" s="5">
        <f>C8+C9</f>
        <v>101463.9</v>
      </c>
      <c r="D39" s="14">
        <v>104.72529463682079</v>
      </c>
      <c r="E39" s="5">
        <f t="shared" ref="E39:L39" si="2">E8+E9</f>
        <v>518022.9</v>
      </c>
      <c r="F39" s="5">
        <f t="shared" si="2"/>
        <v>145377.19999999998</v>
      </c>
      <c r="G39" s="5">
        <f t="shared" si="2"/>
        <v>146216</v>
      </c>
      <c r="H39" s="34">
        <v>105.58205212128213</v>
      </c>
      <c r="I39" s="5">
        <f t="shared" si="2"/>
        <v>52267.200000000012</v>
      </c>
      <c r="J39" s="5">
        <f t="shared" si="2"/>
        <v>3184.3</v>
      </c>
      <c r="K39" s="5">
        <f t="shared" si="2"/>
        <v>44752.099999999991</v>
      </c>
      <c r="L39" s="5">
        <f t="shared" si="2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94" t="s">
        <v>44</v>
      </c>
      <c r="B42" s="94"/>
      <c r="C42" s="94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" right="0" top="0" bottom="0" header="0" footer="0"/>
  <pageSetup paperSize="9" scale="6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47</vt:i4>
      </vt:variant>
    </vt:vector>
  </HeadingPairs>
  <TitlesOfParts>
    <vt:vector size="47" baseType="lpstr">
      <vt:lpstr>25.01</vt:lpstr>
      <vt:lpstr>01.02</vt:lpstr>
      <vt:lpstr>08.02</vt:lpstr>
      <vt:lpstr>15.02</vt:lpstr>
      <vt:lpstr>22.02</vt:lpstr>
      <vt:lpstr>01.03</vt:lpstr>
      <vt:lpstr>07.03</vt:lpstr>
      <vt:lpstr>16.03</vt:lpstr>
      <vt:lpstr>22.03</vt:lpstr>
      <vt:lpstr>29.03</vt:lpstr>
      <vt:lpstr>05.04</vt:lpstr>
      <vt:lpstr>12.04</vt:lpstr>
      <vt:lpstr>19.04</vt:lpstr>
      <vt:lpstr>26.04</vt:lpstr>
      <vt:lpstr>08.05</vt:lpstr>
      <vt:lpstr>17.05</vt:lpstr>
      <vt:lpstr>24.05</vt:lpstr>
      <vt:lpstr>31.05</vt:lpstr>
      <vt:lpstr>07.06</vt:lpstr>
      <vt:lpstr>14.06</vt:lpstr>
      <vt:lpstr>21.06</vt:lpstr>
      <vt:lpstr>28.06</vt:lpstr>
      <vt:lpstr>05.07</vt:lpstr>
      <vt:lpstr>12.07</vt:lpstr>
      <vt:lpstr>19.07</vt:lpstr>
      <vt:lpstr>26.07</vt:lpstr>
      <vt:lpstr>02.08</vt:lpstr>
      <vt:lpstr>09.08</vt:lpstr>
      <vt:lpstr>16.08</vt:lpstr>
      <vt:lpstr>23.08</vt:lpstr>
      <vt:lpstr>29.08</vt:lpstr>
      <vt:lpstr>06.09</vt:lpstr>
      <vt:lpstr>13.09</vt:lpstr>
      <vt:lpstr>20.09</vt:lpstr>
      <vt:lpstr>27.09</vt:lpstr>
      <vt:lpstr>04.10</vt:lpstr>
      <vt:lpstr>11.10</vt:lpstr>
      <vt:lpstr>18.10</vt:lpstr>
      <vt:lpstr>25.10</vt:lpstr>
      <vt:lpstr>01.11</vt:lpstr>
      <vt:lpstr>08.11</vt:lpstr>
      <vt:lpstr>15.11</vt:lpstr>
      <vt:lpstr>22.11</vt:lpstr>
      <vt:lpstr>29.11</vt:lpstr>
      <vt:lpstr>06.12</vt:lpstr>
      <vt:lpstr>13.12</vt:lpstr>
      <vt:lpstr>20.12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balt-BALTASIFO6-fo</dc:creator>
  <cp:lastModifiedBy>balt-baltasifo7-fo</cp:lastModifiedBy>
  <cp:lastPrinted>2013-12-20T09:53:30Z</cp:lastPrinted>
  <dcterms:created xsi:type="dcterms:W3CDTF">2013-01-25T09:27:22Z</dcterms:created>
  <dcterms:modified xsi:type="dcterms:W3CDTF">2013-12-20T09:54:34Z</dcterms:modified>
</cp:coreProperties>
</file>