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50" windowHeight="11640" firstSheet="33" activeTab="42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  <sheet name="17.05" sheetId="17" r:id="rId16"/>
    <sheet name="24.05" sheetId="18" r:id="rId17"/>
    <sheet name="31.05" sheetId="19" r:id="rId18"/>
    <sheet name="07.06" sheetId="20" r:id="rId19"/>
    <sheet name="14.06" sheetId="21" r:id="rId20"/>
    <sheet name="21.06" sheetId="22" r:id="rId21"/>
    <sheet name="28.06" sheetId="23" r:id="rId22"/>
    <sheet name="05.07" sheetId="24" r:id="rId23"/>
    <sheet name="12.07" sheetId="25" r:id="rId24"/>
    <sheet name="19.07" sheetId="26" r:id="rId25"/>
    <sheet name="26.07" sheetId="27" r:id="rId26"/>
    <sheet name="02.08" sheetId="28" r:id="rId27"/>
    <sheet name="09.08" sheetId="29" r:id="rId28"/>
    <sheet name="16.08" sheetId="30" r:id="rId29"/>
    <sheet name="23.08" sheetId="31" r:id="rId30"/>
    <sheet name="29.08" sheetId="32" r:id="rId31"/>
    <sheet name="06.09" sheetId="33" r:id="rId32"/>
    <sheet name="13.09" sheetId="34" r:id="rId33"/>
    <sheet name="20.09" sheetId="35" r:id="rId34"/>
    <sheet name="27.09" sheetId="36" r:id="rId35"/>
    <sheet name="04.10" sheetId="37" r:id="rId36"/>
    <sheet name="11.10" sheetId="38" r:id="rId37"/>
    <sheet name="18.10" sheetId="39" r:id="rId38"/>
    <sheet name="25.10" sheetId="40" r:id="rId39"/>
    <sheet name="01.11" sheetId="41" r:id="rId40"/>
    <sheet name="08.11" sheetId="42" r:id="rId41"/>
    <sheet name="15.11" sheetId="43" r:id="rId42"/>
    <sheet name="22.11" sheetId="44" r:id="rId43"/>
  </sheets>
  <definedNames>
    <definedName name="_xlnm._FilterDatabase" localSheetId="35" hidden="1">'04.10'!$A$1:$L$44</definedName>
  </definedNames>
  <calcPr calcId="124519"/>
</workbook>
</file>

<file path=xl/calcChain.xml><?xml version="1.0" encoding="utf-8"?>
<calcChain xmlns="http://schemas.openxmlformats.org/spreadsheetml/2006/main">
  <c r="L44" i="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3"/>
  <c r="C44"/>
  <c r="B44"/>
  <c r="D44" s="1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2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1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0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9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8"/>
  <c r="C44"/>
  <c r="D44" s="1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H10" i="37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8"/>
  <c r="L44"/>
  <c r="C44"/>
  <c r="B44"/>
  <c r="D44" s="1"/>
  <c r="J9"/>
  <c r="J44" s="1"/>
  <c r="I9"/>
  <c r="I44" s="1"/>
  <c r="G9"/>
  <c r="K9" s="1"/>
  <c r="F9"/>
  <c r="F44" s="1"/>
  <c r="E9"/>
  <c r="E44" s="1"/>
  <c r="D9"/>
  <c r="K8"/>
  <c r="K44" s="1"/>
  <c r="D8"/>
  <c r="H33" i="36"/>
  <c r="L44"/>
  <c r="C44"/>
  <c r="B44"/>
  <c r="H43"/>
  <c r="H42"/>
  <c r="H41"/>
  <c r="H40"/>
  <c r="H39"/>
  <c r="H38"/>
  <c r="H37"/>
  <c r="H36"/>
  <c r="H35"/>
  <c r="H34"/>
  <c r="H32"/>
  <c r="H31"/>
  <c r="H30"/>
  <c r="H29"/>
  <c r="H28"/>
  <c r="H27"/>
  <c r="H26"/>
  <c r="H25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K9" s="1"/>
  <c r="F9"/>
  <c r="F44" s="1"/>
  <c r="E9"/>
  <c r="E44" s="1"/>
  <c r="D9"/>
  <c r="K8"/>
  <c r="H8"/>
  <c r="D8"/>
  <c r="H21" i="35"/>
  <c r="L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H15" i="34"/>
  <c r="L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3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2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K9" s="1"/>
  <c r="F9"/>
  <c r="F44" s="1"/>
  <c r="E9"/>
  <c r="E44" s="1"/>
  <c r="D9"/>
  <c r="K8"/>
  <c r="H8"/>
  <c r="D8"/>
  <c r="J9" i="31"/>
  <c r="I9"/>
  <c r="F9"/>
  <c r="G9"/>
  <c r="E9"/>
  <c r="H43"/>
  <c r="D44" i="44" l="1"/>
  <c r="H44"/>
  <c r="H9"/>
  <c r="K9"/>
  <c r="K44" s="1"/>
  <c r="H44" i="43"/>
  <c r="H9"/>
  <c r="K9"/>
  <c r="K44" s="1"/>
  <c r="D44" i="42"/>
  <c r="H9"/>
  <c r="H44"/>
  <c r="K9"/>
  <c r="K44" s="1"/>
  <c r="D44" i="41"/>
  <c r="H9"/>
  <c r="H44"/>
  <c r="K9"/>
  <c r="K44" s="1"/>
  <c r="D44" i="40"/>
  <c r="H9"/>
  <c r="H44"/>
  <c r="K9"/>
  <c r="K44" s="1"/>
  <c r="D44" i="39"/>
  <c r="H44"/>
  <c r="H9"/>
  <c r="K9"/>
  <c r="K44" s="1"/>
  <c r="H44" i="38"/>
  <c r="H9"/>
  <c r="K9"/>
  <c r="K44" s="1"/>
  <c r="H9" i="37"/>
  <c r="G44"/>
  <c r="H44" s="1"/>
  <c r="K44" i="36"/>
  <c r="G44"/>
  <c r="H44" s="1"/>
  <c r="H9"/>
  <c r="H44" i="35"/>
  <c r="H9"/>
  <c r="K9"/>
  <c r="K44" s="1"/>
  <c r="H44" i="34"/>
  <c r="K9"/>
  <c r="K44" s="1"/>
  <c r="H9"/>
  <c r="H44" i="33"/>
  <c r="K9"/>
  <c r="K44" s="1"/>
  <c r="H9"/>
  <c r="H9" i="32"/>
  <c r="K44"/>
  <c r="G44"/>
  <c r="H44" s="1"/>
  <c r="L44" i="31"/>
  <c r="C44"/>
  <c r="B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4"/>
  <c r="I44"/>
  <c r="G44"/>
  <c r="F44"/>
  <c r="E44"/>
  <c r="D9"/>
  <c r="K8"/>
  <c r="H8"/>
  <c r="D8"/>
  <c r="D8" i="30"/>
  <c r="L43"/>
  <c r="C43"/>
  <c r="B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3" s="1"/>
  <c r="I9"/>
  <c r="I43" s="1"/>
  <c r="G9"/>
  <c r="G43" s="1"/>
  <c r="F9"/>
  <c r="F43" s="1"/>
  <c r="E9"/>
  <c r="E43" s="1"/>
  <c r="D9"/>
  <c r="K8"/>
  <c r="H8"/>
  <c r="K8" i="29"/>
  <c r="H42"/>
  <c r="J9"/>
  <c r="I9"/>
  <c r="F9"/>
  <c r="F43" s="1"/>
  <c r="G9"/>
  <c r="G43" s="1"/>
  <c r="E9"/>
  <c r="H36"/>
  <c r="L43"/>
  <c r="C43"/>
  <c r="B43"/>
  <c r="H41"/>
  <c r="H40"/>
  <c r="H39"/>
  <c r="H38"/>
  <c r="H37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3"/>
  <c r="I43"/>
  <c r="E43"/>
  <c r="D9"/>
  <c r="H8"/>
  <c r="D8"/>
  <c r="L42" i="28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7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K8" i="26"/>
  <c r="G9"/>
  <c r="L42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42"/>
  <c r="F9"/>
  <c r="F42" s="1"/>
  <c r="E9"/>
  <c r="E42" s="1"/>
  <c r="D9"/>
  <c r="H8"/>
  <c r="D8"/>
  <c r="L42" i="25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4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K9" s="1"/>
  <c r="F9"/>
  <c r="E9"/>
  <c r="E42" s="1"/>
  <c r="D9"/>
  <c r="K8"/>
  <c r="K42" s="1"/>
  <c r="H8"/>
  <c r="D8"/>
  <c r="L42" i="23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2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J9" i="21"/>
  <c r="I9"/>
  <c r="F9"/>
  <c r="G9"/>
  <c r="E9"/>
  <c r="H41"/>
  <c r="L42"/>
  <c r="C42"/>
  <c r="B42"/>
  <c r="H40"/>
  <c r="H39"/>
  <c r="H38"/>
  <c r="H37"/>
  <c r="K36"/>
  <c r="H36"/>
  <c r="H35"/>
  <c r="K34"/>
  <c r="H34"/>
  <c r="K33"/>
  <c r="H33"/>
  <c r="K32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2"/>
  <c r="I42"/>
  <c r="G42"/>
  <c r="H9"/>
  <c r="E42"/>
  <c r="D9"/>
  <c r="K8"/>
  <c r="H8"/>
  <c r="D8"/>
  <c r="K9" i="20"/>
  <c r="K32"/>
  <c r="K33"/>
  <c r="K34"/>
  <c r="K36"/>
  <c r="H32"/>
  <c r="H33"/>
  <c r="H34"/>
  <c r="H36"/>
  <c r="L41"/>
  <c r="C41"/>
  <c r="B41"/>
  <c r="H40"/>
  <c r="H39"/>
  <c r="H38"/>
  <c r="H37"/>
  <c r="H35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K41" s="1"/>
  <c r="H8"/>
  <c r="D8"/>
  <c r="L41" i="19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J9" i="18"/>
  <c r="J41" s="1"/>
  <c r="L41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I9"/>
  <c r="I41" s="1"/>
  <c r="G9"/>
  <c r="K9" s="1"/>
  <c r="F9"/>
  <c r="F41" s="1"/>
  <c r="E9"/>
  <c r="E41" s="1"/>
  <c r="D9"/>
  <c r="K8"/>
  <c r="H8"/>
  <c r="D8"/>
  <c r="L12" i="15"/>
  <c r="L11"/>
  <c r="L41" i="17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K9" s="1"/>
  <c r="F9"/>
  <c r="E9"/>
  <c r="E41" s="1"/>
  <c r="D9"/>
  <c r="K8"/>
  <c r="H8"/>
  <c r="D8"/>
  <c r="L41" i="16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H26" i="15"/>
  <c r="I9"/>
  <c r="I41" s="1"/>
  <c r="H40"/>
  <c r="J9"/>
  <c r="J41" s="1"/>
  <c r="G9"/>
  <c r="F9"/>
  <c r="F41" s="1"/>
  <c r="E9"/>
  <c r="E41" s="1"/>
  <c r="L41"/>
  <c r="C41"/>
  <c r="B41"/>
  <c r="H39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D9"/>
  <c r="K8"/>
  <c r="H8"/>
  <c r="D8"/>
  <c r="H39" i="14"/>
  <c r="H44" i="31" l="1"/>
  <c r="H9"/>
  <c r="K9"/>
  <c r="K44" s="1"/>
  <c r="H43" i="30"/>
  <c r="H9"/>
  <c r="K9"/>
  <c r="K43" s="1"/>
  <c r="H43" i="29"/>
  <c r="K9"/>
  <c r="K43" s="1"/>
  <c r="H9"/>
  <c r="H42" i="28"/>
  <c r="H9"/>
  <c r="K9"/>
  <c r="K42" s="1"/>
  <c r="H9" i="27"/>
  <c r="H42"/>
  <c r="K9"/>
  <c r="K42" s="1"/>
  <c r="H9" i="26"/>
  <c r="H42"/>
  <c r="K9"/>
  <c r="K42" s="1"/>
  <c r="H9" i="25"/>
  <c r="H42"/>
  <c r="K9"/>
  <c r="K42" s="1"/>
  <c r="H9" i="24"/>
  <c r="G42"/>
  <c r="F42"/>
  <c r="H42" i="23"/>
  <c r="K9"/>
  <c r="K42" s="1"/>
  <c r="H9"/>
  <c r="H42" i="22"/>
  <c r="H9"/>
  <c r="K9"/>
  <c r="K42" s="1"/>
  <c r="F42" i="21"/>
  <c r="H42" s="1"/>
  <c r="K9"/>
  <c r="K42" s="1"/>
  <c r="H41" i="20"/>
  <c r="H9"/>
  <c r="H41" i="19"/>
  <c r="H9"/>
  <c r="K41"/>
  <c r="H9" i="18"/>
  <c r="K41"/>
  <c r="G41"/>
  <c r="H41" s="1"/>
  <c r="K41" i="17"/>
  <c r="H9"/>
  <c r="G41"/>
  <c r="F41"/>
  <c r="H9" i="16"/>
  <c r="K9"/>
  <c r="K41" s="1"/>
  <c r="H9" i="15"/>
  <c r="K9"/>
  <c r="K41" s="1"/>
  <c r="G41"/>
  <c r="L40" i="14"/>
  <c r="C40"/>
  <c r="B40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K9" s="1"/>
  <c r="F9"/>
  <c r="F40" s="1"/>
  <c r="E9"/>
  <c r="E40" s="1"/>
  <c r="D9"/>
  <c r="K8"/>
  <c r="K40" s="1"/>
  <c r="H8"/>
  <c r="D8"/>
  <c r="H29" i="13"/>
  <c r="H30"/>
  <c r="H31"/>
  <c r="H32"/>
  <c r="H33"/>
  <c r="H34"/>
  <c r="H35"/>
  <c r="H36"/>
  <c r="L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2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1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9"/>
  <c r="F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J9"/>
  <c r="J39" s="1"/>
  <c r="H10"/>
  <c r="I9"/>
  <c r="I39" s="1"/>
  <c r="G9"/>
  <c r="K9" s="1"/>
  <c r="F9"/>
  <c r="H9" s="1"/>
  <c r="E9"/>
  <c r="E39" s="1"/>
  <c r="D9"/>
  <c r="K8"/>
  <c r="K39" s="1"/>
  <c r="H8"/>
  <c r="D8"/>
  <c r="L39" i="8"/>
  <c r="I9"/>
  <c r="I39" s="1"/>
  <c r="J11"/>
  <c r="J12"/>
  <c r="J13"/>
  <c r="J14"/>
  <c r="J16"/>
  <c r="J17"/>
  <c r="J18"/>
  <c r="J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G9"/>
  <c r="G39" s="1"/>
  <c r="F9"/>
  <c r="F39" s="1"/>
  <c r="E9"/>
  <c r="E39" s="1"/>
  <c r="D9"/>
  <c r="K8"/>
  <c r="H8"/>
  <c r="D8"/>
  <c r="I27" i="7"/>
  <c r="E9"/>
  <c r="E39" s="1"/>
  <c r="F9"/>
  <c r="F39" s="1"/>
  <c r="G9"/>
  <c r="H38"/>
  <c r="L39"/>
  <c r="C39"/>
  <c r="B39"/>
  <c r="H37"/>
  <c r="H28"/>
  <c r="H27"/>
  <c r="H25"/>
  <c r="H23"/>
  <c r="H22"/>
  <c r="H21"/>
  <c r="H20"/>
  <c r="H19"/>
  <c r="H18"/>
  <c r="H17"/>
  <c r="H16"/>
  <c r="H14"/>
  <c r="H13"/>
  <c r="H12"/>
  <c r="H11"/>
  <c r="H10"/>
  <c r="J39"/>
  <c r="I39"/>
  <c r="D9"/>
  <c r="K8"/>
  <c r="H8"/>
  <c r="D8"/>
  <c r="J9" i="6"/>
  <c r="I9"/>
  <c r="F9"/>
  <c r="G9"/>
  <c r="H9" s="1"/>
  <c r="E9"/>
  <c r="E38" s="1"/>
  <c r="L38"/>
  <c r="C38"/>
  <c r="B38"/>
  <c r="H37"/>
  <c r="H28"/>
  <c r="H27"/>
  <c r="H26"/>
  <c r="H25"/>
  <c r="H23"/>
  <c r="H22"/>
  <c r="H21"/>
  <c r="H20"/>
  <c r="H19"/>
  <c r="H18"/>
  <c r="H17"/>
  <c r="H16"/>
  <c r="H14"/>
  <c r="H13"/>
  <c r="H12"/>
  <c r="H11"/>
  <c r="H10"/>
  <c r="J38"/>
  <c r="I38"/>
  <c r="F38"/>
  <c r="D9"/>
  <c r="K8"/>
  <c r="H8"/>
  <c r="D8"/>
  <c r="L39" i="5"/>
  <c r="C39"/>
  <c r="B39"/>
  <c r="H38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F9"/>
  <c r="F39" s="1"/>
  <c r="E9"/>
  <c r="E39" s="1"/>
  <c r="D9"/>
  <c r="K8"/>
  <c r="H8"/>
  <c r="D8"/>
  <c r="H26" i="3"/>
  <c r="H27"/>
  <c r="H28"/>
  <c r="K8"/>
  <c r="J9"/>
  <c r="I9"/>
  <c r="F9"/>
  <c r="G9"/>
  <c r="K9" s="1"/>
  <c r="E9"/>
  <c r="H42" i="24" l="1"/>
  <c r="H9" i="14"/>
  <c r="G40"/>
  <c r="G39" i="13"/>
  <c r="H9"/>
  <c r="G39" i="12"/>
  <c r="H9"/>
  <c r="H9" i="11"/>
  <c r="G39"/>
  <c r="H9" i="10"/>
  <c r="G39"/>
  <c r="G39" i="9"/>
  <c r="K9" i="8"/>
  <c r="K39" s="1"/>
  <c r="J9"/>
  <c r="J39" s="1"/>
  <c r="H9"/>
  <c r="H9" i="5"/>
  <c r="K39" i="7"/>
  <c r="G39"/>
  <c r="H9"/>
  <c r="K9" i="6"/>
  <c r="K38" s="1"/>
  <c r="G38"/>
  <c r="K9" i="5"/>
  <c r="K39" s="1"/>
  <c r="G39"/>
  <c r="L39" i="3"/>
  <c r="C39"/>
  <c r="B39"/>
  <c r="H38"/>
  <c r="H29"/>
  <c r="H25"/>
  <c r="H23"/>
  <c r="H22"/>
  <c r="H21"/>
  <c r="H20"/>
  <c r="H19"/>
  <c r="H18"/>
  <c r="H17"/>
  <c r="H16"/>
  <c r="H14"/>
  <c r="H13"/>
  <c r="H12"/>
  <c r="H11"/>
  <c r="H10"/>
  <c r="J39"/>
  <c r="I39"/>
  <c r="F39"/>
  <c r="E39"/>
  <c r="D9"/>
  <c r="K39"/>
  <c r="H8"/>
  <c r="D8"/>
  <c r="L40" i="2"/>
  <c r="C40"/>
  <c r="B40"/>
  <c r="H39"/>
  <c r="H29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F9"/>
  <c r="F40" s="1"/>
  <c r="E9"/>
  <c r="E40" s="1"/>
  <c r="D9"/>
  <c r="K8"/>
  <c r="K40" s="1"/>
  <c r="H8"/>
  <c r="D8"/>
  <c r="L40" i="1"/>
  <c r="J9"/>
  <c r="J40" s="1"/>
  <c r="I9"/>
  <c r="I40" s="1"/>
  <c r="C40"/>
  <c r="B40"/>
  <c r="K8"/>
  <c r="H10"/>
  <c r="H11"/>
  <c r="H12"/>
  <c r="H13"/>
  <c r="H14"/>
  <c r="H16"/>
  <c r="H17"/>
  <c r="H18"/>
  <c r="H19"/>
  <c r="H20"/>
  <c r="H21"/>
  <c r="H22"/>
  <c r="H23"/>
  <c r="H25"/>
  <c r="H29"/>
  <c r="H39"/>
  <c r="H8"/>
  <c r="F9"/>
  <c r="F40" s="1"/>
  <c r="G9"/>
  <c r="H9" s="1"/>
  <c r="E9"/>
  <c r="E40" s="1"/>
  <c r="D9"/>
  <c r="D8"/>
  <c r="H9" i="2" l="1"/>
  <c r="H9" i="3"/>
  <c r="G39"/>
  <c r="G40" i="2"/>
  <c r="G40" i="1"/>
  <c r="K40"/>
</calcChain>
</file>

<file path=xl/sharedStrings.xml><?xml version="1.0" encoding="utf-8"?>
<sst xmlns="http://schemas.openxmlformats.org/spreadsheetml/2006/main" count="2481" uniqueCount="120">
  <si>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</si>
  <si>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</si>
  <si>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</si>
  <si>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</si>
  <si>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</si>
  <si>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</si>
  <si>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</si>
  <si>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</si>
  <si>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</si>
  <si>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</si>
  <si>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</si>
  <si>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</si>
  <si>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</si>
  <si>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</si>
  <si>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</si>
  <si>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</si>
  <si>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</si>
  <si>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</si>
  <si>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</si>
  <si>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</si>
  <si>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</si>
  <si>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</si>
  <si>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</si>
  <si>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</si>
  <si>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</si>
  <si>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</si>
  <si>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</si>
  <si>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</si>
  <si>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</si>
  <si>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</si>
  <si>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</si>
  <si>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</si>
  <si>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</si>
  <si>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</si>
  <si>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</si>
  <si>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</si>
  <si>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</si>
  <si>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</si>
  <si>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</si>
  <si>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</si>
  <si>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</si>
  <si>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</si>
  <si>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</si>
  <si>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</si>
  <si>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</si>
  <si>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</si>
  <si>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</si>
  <si>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</si>
  <si>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</si>
  <si>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</si>
  <si>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</si>
  <si>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</si>
  <si>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</si>
  <si>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</si>
  <si>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</si>
  <si>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</si>
  <si>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</si>
  <si>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</si>
  <si>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</si>
  <si>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</si>
  <si>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</si>
  <si>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</si>
  <si>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</si>
  <si>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</si>
  <si>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</si>
  <si>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</si>
  <si>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</si>
  <si>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</si>
  <si>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</si>
  <si>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</si>
  <si>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</si>
  <si>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</si>
  <si>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</si>
  <si>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</si>
  <si>
    <t>на 17.05.2013 г.</t>
  </si>
  <si>
    <t>в т.ч. май</t>
  </si>
  <si>
    <t>Межбюджетные трансферты ( РКМ - 272-р, для повыш.з/п центр-х бух-й, руководителей и зам. РОО)</t>
  </si>
  <si>
    <t>на 24.05.2013 г.</t>
  </si>
  <si>
    <t>на 31.05.2013 г.</t>
  </si>
  <si>
    <t>на 07.06.2013 г.</t>
  </si>
  <si>
    <t>в т.ч.июнь</t>
  </si>
  <si>
    <t>на 14.06.2013 г.</t>
  </si>
  <si>
    <t>Сабантуй Малмыж</t>
  </si>
  <si>
    <t>на 21.06.2013 г.</t>
  </si>
  <si>
    <t>на 28.06.2013 г.</t>
  </si>
  <si>
    <t>на 05.07.2013 г.</t>
  </si>
  <si>
    <t>в т.ч.июль</t>
  </si>
  <si>
    <t>План за 9 месяцев</t>
  </si>
  <si>
    <t>на 12.07.2013 г.</t>
  </si>
  <si>
    <t>на 19.07.2013 г.</t>
  </si>
  <si>
    <t>на 26.07.2013 г.</t>
  </si>
  <si>
    <t>на 02.08.2013 г.</t>
  </si>
  <si>
    <t>в т.ч.июль-август</t>
  </si>
  <si>
    <t>Межбюджетные трансферты ( РКМ - 272-р, для повыш.з/п центр-х бух-й, руководителей и зам. РОО, работников бюджетной сферы)</t>
  </si>
  <si>
    <t>на 09.08.2013 г.</t>
  </si>
  <si>
    <t>в т.ч.август</t>
  </si>
  <si>
    <t>Субсидия в рамках реализации проекта "Школа после уроков"</t>
  </si>
  <si>
    <t>на 16.08.2013 г.</t>
  </si>
  <si>
    <t>на 23.08.2013 г.</t>
  </si>
  <si>
    <t>Межбюджетные трансферты ( стажировка Франция, Сингапур)</t>
  </si>
  <si>
    <t>Субсидия Карелинский детсад (2 группы) и  ДШИ</t>
  </si>
  <si>
    <t>на 29.08.2013 г.</t>
  </si>
  <si>
    <t>на 06.09.2013 г.</t>
  </si>
  <si>
    <t>в т.ч.сентябрь</t>
  </si>
  <si>
    <t>на 13.09.2013 г.</t>
  </si>
  <si>
    <t>на 20.09.2013 г.</t>
  </si>
  <si>
    <t>на 27.09.2013 г.</t>
  </si>
  <si>
    <t>Обустройство дорожек к спортивным площадкам и из дополнительного оборудования малыми архитектурными формами</t>
  </si>
  <si>
    <t>на 4.10.2013 г.</t>
  </si>
  <si>
    <t>в т.ч.октябрь</t>
  </si>
  <si>
    <t>на 11.10.2013 г.</t>
  </si>
  <si>
    <t>Субсидия на погашение кредиторской задолженности (1872-р от 30.09.2013г.)</t>
  </si>
  <si>
    <t>на 18.10.2013 г.</t>
  </si>
  <si>
    <t>на 25.10.2013 г.</t>
  </si>
  <si>
    <t>на 01.11.2013 г.</t>
  </si>
  <si>
    <t>на 08.11.2013 г.</t>
  </si>
  <si>
    <t>в т.ч.ноябрь</t>
  </si>
  <si>
    <t>на 15.11.2013 г.</t>
  </si>
  <si>
    <t>на 22.11.2013 г.</t>
  </si>
  <si>
    <t>Субвенция на реализацию полномочий по составлению протоколов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</si>
</sst>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5" xfId="1" applyFont="1" applyBorder="1" applyAlignment="1">
      <alignment horizontal="center" vertical="justify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I11" sqref="I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1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"/>
    </row>
    <row r="3" spans="1:13" ht="20.25">
      <c r="A3" s="90" t="s">
        <v>52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  <c r="M5" s="1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49</v>
      </c>
      <c r="G6" s="91" t="s">
        <v>6</v>
      </c>
      <c r="H6" s="91" t="s">
        <v>7</v>
      </c>
      <c r="I6" s="102" t="s">
        <v>48</v>
      </c>
      <c r="J6" s="99" t="s">
        <v>9</v>
      </c>
      <c r="K6" s="99"/>
      <c r="L6" s="99"/>
      <c r="M6" s="1"/>
    </row>
    <row r="7" spans="1:13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3" t="s">
        <v>10</v>
      </c>
      <c r="L7" s="3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86" t="s">
        <v>44</v>
      </c>
      <c r="B43" s="86"/>
      <c r="C43" s="86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J6:J7"/>
    <mergeCell ref="A43:C4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  <mergeCell ref="H6:H7"/>
    <mergeCell ref="I6:I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3" workbookViewId="0">
      <selection activeCell="K26" sqref="K2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20.25">
      <c r="A3" s="90" t="s">
        <v>63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4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49</v>
      </c>
      <c r="G6" s="91" t="s">
        <v>6</v>
      </c>
      <c r="H6" s="91" t="s">
        <v>7</v>
      </c>
      <c r="I6" s="102" t="s">
        <v>60</v>
      </c>
      <c r="J6" s="99" t="s">
        <v>9</v>
      </c>
      <c r="K6" s="99"/>
      <c r="L6" s="99"/>
    </row>
    <row r="7" spans="1:14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51" t="s">
        <v>10</v>
      </c>
      <c r="L7" s="51" t="s">
        <v>11</v>
      </c>
    </row>
    <row r="8" spans="1:14" ht="20.25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20.25">
      <c r="A3" s="90" t="s">
        <v>64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4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65</v>
      </c>
      <c r="G6" s="91" t="s">
        <v>6</v>
      </c>
      <c r="H6" s="91" t="s">
        <v>7</v>
      </c>
      <c r="I6" s="102" t="s">
        <v>66</v>
      </c>
      <c r="J6" s="99" t="s">
        <v>9</v>
      </c>
      <c r="K6" s="99"/>
      <c r="L6" s="99"/>
    </row>
    <row r="7" spans="1:14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52" t="s">
        <v>10</v>
      </c>
      <c r="L7" s="52" t="s">
        <v>11</v>
      </c>
    </row>
    <row r="8" spans="1:14" ht="20.25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zoomScale="75" zoomScaleNormal="7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20.25">
      <c r="A3" s="90" t="s">
        <v>67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4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65</v>
      </c>
      <c r="G6" s="91" t="s">
        <v>6</v>
      </c>
      <c r="H6" s="91" t="s">
        <v>7</v>
      </c>
      <c r="I6" s="102" t="s">
        <v>66</v>
      </c>
      <c r="J6" s="99" t="s">
        <v>9</v>
      </c>
      <c r="K6" s="99"/>
      <c r="L6" s="99"/>
    </row>
    <row r="7" spans="1:14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53" t="s">
        <v>10</v>
      </c>
      <c r="L7" s="53" t="s">
        <v>11</v>
      </c>
    </row>
    <row r="8" spans="1:14" ht="20.25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A13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20.25">
      <c r="A3" s="90" t="s">
        <v>69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4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65</v>
      </c>
      <c r="G6" s="91" t="s">
        <v>6</v>
      </c>
      <c r="H6" s="91" t="s">
        <v>7</v>
      </c>
      <c r="I6" s="102" t="s">
        <v>66</v>
      </c>
      <c r="J6" s="99" t="s">
        <v>9</v>
      </c>
      <c r="K6" s="99"/>
      <c r="L6" s="99"/>
    </row>
    <row r="7" spans="1:14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54" t="s">
        <v>10</v>
      </c>
      <c r="L7" s="54" t="s">
        <v>11</v>
      </c>
    </row>
    <row r="8" spans="1:14" ht="20.25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86" t="s">
        <v>44</v>
      </c>
      <c r="B43" s="86"/>
      <c r="C43" s="86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B1" workbookViewId="0">
      <selection activeCell="G11" sqref="G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20.25">
      <c r="A3" s="90" t="s">
        <v>71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4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65</v>
      </c>
      <c r="G6" s="91" t="s">
        <v>6</v>
      </c>
      <c r="H6" s="91" t="s">
        <v>7</v>
      </c>
      <c r="I6" s="102" t="s">
        <v>66</v>
      </c>
      <c r="J6" s="99" t="s">
        <v>9</v>
      </c>
      <c r="K6" s="99"/>
      <c r="L6" s="99"/>
    </row>
    <row r="7" spans="1:14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55" t="s">
        <v>10</v>
      </c>
      <c r="L7" s="55" t="s">
        <v>11</v>
      </c>
    </row>
    <row r="8" spans="1:14" ht="20.25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>
        <v>8529.5</v>
      </c>
      <c r="L11" s="7">
        <f>K11-G11</f>
        <v>1093.5</v>
      </c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>
        <v>27396</v>
      </c>
      <c r="L12" s="7">
        <f>K12-G12</f>
        <v>-832</v>
      </c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6" t="s">
        <v>44</v>
      </c>
      <c r="B44" s="86"/>
      <c r="C44" s="86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A16" workbookViewId="0">
      <selection activeCell="A21" sqref="A2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20.25">
      <c r="A3" s="90" t="s">
        <v>73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4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65</v>
      </c>
      <c r="G6" s="91" t="s">
        <v>6</v>
      </c>
      <c r="H6" s="91" t="s">
        <v>7</v>
      </c>
      <c r="I6" s="102" t="s">
        <v>66</v>
      </c>
      <c r="J6" s="99" t="s">
        <v>9</v>
      </c>
      <c r="K6" s="99"/>
      <c r="L6" s="99"/>
    </row>
    <row r="7" spans="1:14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56" t="s">
        <v>10</v>
      </c>
      <c r="L7" s="56" t="s">
        <v>11</v>
      </c>
    </row>
    <row r="8" spans="1:14" ht="20.25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6" t="s">
        <v>44</v>
      </c>
      <c r="B44" s="86"/>
      <c r="C44" s="86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10" sqref="G10: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20.25">
      <c r="A3" s="90" t="s">
        <v>74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4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65</v>
      </c>
      <c r="G6" s="91" t="s">
        <v>6</v>
      </c>
      <c r="H6" s="91" t="s">
        <v>7</v>
      </c>
      <c r="I6" s="102" t="s">
        <v>75</v>
      </c>
      <c r="J6" s="99" t="s">
        <v>9</v>
      </c>
      <c r="K6" s="99"/>
      <c r="L6" s="99"/>
    </row>
    <row r="7" spans="1:14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57" t="s">
        <v>10</v>
      </c>
      <c r="L7" s="57" t="s">
        <v>11</v>
      </c>
    </row>
    <row r="8" spans="1:14" ht="20.25">
      <c r="A8" s="32" t="s">
        <v>12</v>
      </c>
      <c r="B8" s="36">
        <v>166868</v>
      </c>
      <c r="C8" s="40">
        <v>60564.6</v>
      </c>
      <c r="D8" s="30">
        <f>C8/B8*100</f>
        <v>36.294915741783925</v>
      </c>
      <c r="E8" s="26">
        <v>187313</v>
      </c>
      <c r="F8" s="26">
        <v>80212</v>
      </c>
      <c r="G8" s="27">
        <v>73505.399999999994</v>
      </c>
      <c r="H8" s="29">
        <f>G8/F8*100</f>
        <v>91.638906896723668</v>
      </c>
      <c r="I8" s="26">
        <v>7709.1</v>
      </c>
      <c r="J8" s="27">
        <v>6286.2</v>
      </c>
      <c r="K8" s="31">
        <f>G8-C8</f>
        <v>12940.799999999996</v>
      </c>
      <c r="L8" s="28"/>
      <c r="N8" s="45"/>
    </row>
    <row r="9" spans="1:14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199662.69999999998</v>
      </c>
      <c r="H9" s="29">
        <f t="shared" ref="H9:H40" si="0">G9/F9*100</f>
        <v>100.19359996065774</v>
      </c>
      <c r="I9" s="37">
        <f>I10+I11+I12+I13+I14+I15+I16+I17+I18+I19+I20+I21+I22+I23+I24+I25+I26+I27+I28+I29+I30+I31+I32+I33+I34+I35+I36+I37+I38+I39+I40</f>
        <v>19488</v>
      </c>
      <c r="J9" s="37">
        <f>J10+J11+J12+J13+J14+J15+J16+J17+J18+J19+J20+J21+J22+J23+J24+J25+J26+J27+J28+J29+J30+J31+J32+J33+J34+J35+J36+J37+J38+J39+J40</f>
        <v>19488</v>
      </c>
      <c r="K9" s="31">
        <f>G9-C9</f>
        <v>39708.799999999959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32193.5</v>
      </c>
      <c r="H12" s="29">
        <f t="shared" si="0"/>
        <v>106.75370065789474</v>
      </c>
      <c r="I12" s="7">
        <v>3965.5</v>
      </c>
      <c r="J12" s="7">
        <v>3965.5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106549.6</v>
      </c>
      <c r="H16" s="29">
        <f t="shared" si="0"/>
        <v>116.37045151467824</v>
      </c>
      <c r="I16" s="7">
        <v>10415.6</v>
      </c>
      <c r="J16" s="7">
        <v>10415.6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220518.50000000003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273168.09999999998</v>
      </c>
      <c r="H41" s="34">
        <v>105.58205212128213</v>
      </c>
      <c r="I41" s="5">
        <f t="shared" si="1"/>
        <v>27197.1</v>
      </c>
      <c r="J41" s="5">
        <f t="shared" si="1"/>
        <v>25774.2</v>
      </c>
      <c r="K41" s="5">
        <f t="shared" si="1"/>
        <v>52649.599999999955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6" t="s">
        <v>44</v>
      </c>
      <c r="B44" s="86"/>
      <c r="C44" s="86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1811023622047245" right="0.11811023622047245" top="0.15748031496062992" bottom="0.15748031496062992" header="0.11811023622047245" footer="0.11811023622047245"/>
  <pageSetup paperSize="9" scale="5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workbookViewId="0">
      <pane xSplit="1" ySplit="7" topLeftCell="E23" activePane="bottomRight" state="frozen"/>
      <selection pane="topRight" activeCell="B1" sqref="B1"/>
      <selection pane="bottomLeft" activeCell="A8" sqref="A8"/>
      <selection pane="bottomRight" activeCell="G23" sqref="G23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77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65</v>
      </c>
      <c r="G6" s="91" t="s">
        <v>6</v>
      </c>
      <c r="H6" s="91" t="s">
        <v>7</v>
      </c>
      <c r="I6" s="102" t="s">
        <v>75</v>
      </c>
      <c r="J6" s="99" t="s">
        <v>9</v>
      </c>
      <c r="K6" s="99"/>
      <c r="L6" s="99"/>
    </row>
    <row r="7" spans="1:13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58" t="s">
        <v>10</v>
      </c>
      <c r="L7" s="58" t="s">
        <v>11</v>
      </c>
    </row>
    <row r="8" spans="1:13" ht="20.25">
      <c r="A8" s="32" t="s">
        <v>12</v>
      </c>
      <c r="B8" s="36">
        <v>166868</v>
      </c>
      <c r="C8" s="40">
        <v>62988.5</v>
      </c>
      <c r="D8" s="30">
        <f>C8/B8*100</f>
        <v>37.747501018769327</v>
      </c>
      <c r="E8" s="26">
        <v>187313</v>
      </c>
      <c r="F8" s="26">
        <v>80212</v>
      </c>
      <c r="G8" s="27">
        <v>76433.5</v>
      </c>
      <c r="H8" s="29">
        <f>G8/F8*100</f>
        <v>95.289358200767964</v>
      </c>
      <c r="I8" s="26">
        <v>10637.2</v>
      </c>
      <c r="J8" s="27">
        <v>2928.1</v>
      </c>
      <c r="K8" s="31">
        <f>G8-C8</f>
        <v>13445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216121.70000000007</v>
      </c>
      <c r="G9" s="37">
        <f>G10+G11+G12+G13+G14+G15+G16+G17+G18+G19+G20+G21+G22+G23+G24+G25+G26+G27+G28+G29+G30+G31+G32+G33+G34+G35+G36+G37+G38+G39+G40</f>
        <v>202417.99999999997</v>
      </c>
      <c r="H9" s="29">
        <f t="shared" ref="H9:H41" si="0">G9/F9*100</f>
        <v>93.659266977818461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>
        <f>G9-C9</f>
        <v>42464.099999999948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19.5" customHeight="1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222942.40000000002</v>
      </c>
      <c r="D41" s="14">
        <v>104.72529463682079</v>
      </c>
      <c r="E41" s="5">
        <f t="shared" ref="E41:L41" si="1">E8+E9</f>
        <v>530020</v>
      </c>
      <c r="F41" s="5">
        <f t="shared" si="1"/>
        <v>296333.70000000007</v>
      </c>
      <c r="G41" s="5">
        <f t="shared" si="1"/>
        <v>278851.5</v>
      </c>
      <c r="H41" s="34">
        <f t="shared" si="0"/>
        <v>94.10050223784873</v>
      </c>
      <c r="I41" s="5">
        <f t="shared" si="1"/>
        <v>31562.600000000002</v>
      </c>
      <c r="J41" s="5">
        <f t="shared" si="1"/>
        <v>3124.1</v>
      </c>
      <c r="K41" s="5">
        <f t="shared" si="1"/>
        <v>55909.099999999948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6" t="s">
        <v>44</v>
      </c>
      <c r="B44" s="86"/>
      <c r="C44" s="86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" header="0" footer="0"/>
  <pageSetup paperSize="9" scale="58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78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65</v>
      </c>
      <c r="G6" s="91" t="s">
        <v>6</v>
      </c>
      <c r="H6" s="91" t="s">
        <v>7</v>
      </c>
      <c r="I6" s="102" t="s">
        <v>75</v>
      </c>
      <c r="J6" s="99" t="s">
        <v>9</v>
      </c>
      <c r="K6" s="99"/>
      <c r="L6" s="99"/>
    </row>
    <row r="7" spans="1:13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59" t="s">
        <v>10</v>
      </c>
      <c r="L7" s="59" t="s">
        <v>11</v>
      </c>
    </row>
    <row r="8" spans="1:13" ht="20.25">
      <c r="A8" s="32" t="s">
        <v>12</v>
      </c>
      <c r="B8" s="36">
        <v>166868</v>
      </c>
      <c r="C8" s="40">
        <v>65598.8</v>
      </c>
      <c r="D8" s="30">
        <f>C8/B8*100</f>
        <v>39.311791356041901</v>
      </c>
      <c r="E8" s="26">
        <v>187313</v>
      </c>
      <c r="F8" s="26">
        <v>80212</v>
      </c>
      <c r="G8" s="27">
        <v>79808.5</v>
      </c>
      <c r="H8" s="29">
        <f>G8/F8*100</f>
        <v>99.496958061137988</v>
      </c>
      <c r="I8" s="26">
        <v>14018.1</v>
      </c>
      <c r="J8" s="27">
        <v>3375</v>
      </c>
      <c r="K8" s="31">
        <f>G8-C8</f>
        <v>14209.699999999997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203269.8</v>
      </c>
      <c r="D9" s="30">
        <f>C9/B9*100</f>
        <v>67.230409991136042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214537.00000000006</v>
      </c>
      <c r="G9" s="37">
        <f>G10+G11+G12+G13+G14+G15+G16+G17+G18+G19+G20+G21+G22+G23+G24+G25+G26+G27+G28+G29+G30+G31+G32+G33+G34+G35+G36+G37+G38+G39+G40</f>
        <v>200833.29999999996</v>
      </c>
      <c r="H9" s="29">
        <f t="shared" ref="H9:H41" si="0">G9/F9*100</f>
        <v>93.612430489845536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/>
      <c r="L9" s="31">
        <v>2632.5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268868.59999999998</v>
      </c>
      <c r="D41" s="14">
        <v>104.72529463682079</v>
      </c>
      <c r="E41" s="5">
        <f t="shared" ref="E41:L41" si="1">E8+E9</f>
        <v>530020</v>
      </c>
      <c r="F41" s="5">
        <f t="shared" si="1"/>
        <v>294749.00000000006</v>
      </c>
      <c r="G41" s="5">
        <f t="shared" si="1"/>
        <v>280641.79999999993</v>
      </c>
      <c r="H41" s="34">
        <f t="shared" si="0"/>
        <v>95.213826001105986</v>
      </c>
      <c r="I41" s="5">
        <f t="shared" si="1"/>
        <v>34943.5</v>
      </c>
      <c r="J41" s="5">
        <f t="shared" si="1"/>
        <v>3571</v>
      </c>
      <c r="K41" s="5">
        <f t="shared" si="1"/>
        <v>14209.699999999997</v>
      </c>
      <c r="L41" s="5">
        <f t="shared" si="1"/>
        <v>2632.5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6" t="s">
        <v>44</v>
      </c>
      <c r="B44" s="86"/>
      <c r="C44" s="86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8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79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65</v>
      </c>
      <c r="G6" s="91" t="s">
        <v>6</v>
      </c>
      <c r="H6" s="91" t="s">
        <v>7</v>
      </c>
      <c r="I6" s="102" t="s">
        <v>80</v>
      </c>
      <c r="J6" s="99" t="s">
        <v>9</v>
      </c>
      <c r="K6" s="99"/>
      <c r="L6" s="99"/>
    </row>
    <row r="7" spans="1:13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60" t="s">
        <v>10</v>
      </c>
      <c r="L7" s="60" t="s">
        <v>11</v>
      </c>
    </row>
    <row r="8" spans="1:13" ht="20.25">
      <c r="A8" s="32" t="s">
        <v>12</v>
      </c>
      <c r="B8" s="36">
        <v>166868</v>
      </c>
      <c r="C8" s="40">
        <v>69871.5</v>
      </c>
      <c r="D8" s="30">
        <f>C8/B8*100</f>
        <v>41.872318239566603</v>
      </c>
      <c r="E8" s="26">
        <v>187313</v>
      </c>
      <c r="F8" s="26">
        <v>80212</v>
      </c>
      <c r="G8" s="27">
        <v>83718.100000000006</v>
      </c>
      <c r="H8" s="29">
        <f>G8/F8*100</f>
        <v>104.37104173939062</v>
      </c>
      <c r="I8" s="26">
        <v>2908.7</v>
      </c>
      <c r="J8" s="27">
        <v>2908.7</v>
      </c>
      <c r="K8" s="31">
        <f>G8-C8</f>
        <v>13846.600000000006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</f>
        <v>343003.19999999995</v>
      </c>
      <c r="F9" s="37">
        <f>F10+F11+F12+F13+F14+F15+F16+F17+F18+F19+F20+F21+F22+F23+F24+F25+F26+F27+F28+F29+F30+F31+F32+F33+F34+F35+F36+F37+F38+F39+F40</f>
        <v>227988.90000000002</v>
      </c>
      <c r="G9" s="37">
        <f>G10+G11+G12+G13+G14+G15+G16+G17+G18+G19+G20+G21+G22+G23+G24+G25+G26+G27+G28+G29+G30+G31+G32+G33+G34+G35+G36+G37+G38+G39+G40</f>
        <v>219603.3</v>
      </c>
      <c r="H9" s="29">
        <f t="shared" ref="H9:H41" si="0">G9/F9*100</f>
        <v>96.321926199038614</v>
      </c>
      <c r="I9" s="37">
        <f>I10+I11+I12+I13+I14+I15+I16+I17+I18+I19+I20+I21+I22+I23+I24+I25+I26+I27+I28+I29+I30+I31+I32+I33+I34+I35+I36+I37+I38+I39+I40</f>
        <v>18770.000000000004</v>
      </c>
      <c r="J9" s="37">
        <f>J10+J11+J12+J13+J14+J15+J16+J17+J18+J19+J20+J21+J22+J23+J24+J25+J26+J27+J28+J29+J30+J31+J32+J33+J34+J35+J36+J37+J38+J39+J40</f>
        <v>18770.000000000004</v>
      </c>
      <c r="K9" s="31">
        <f>G9-C9</f>
        <v>4907.1999999999825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0"/>
        <v>90.740216899833612</v>
      </c>
      <c r="I10" s="7">
        <v>4157</v>
      </c>
      <c r="J10" s="7">
        <v>4157</v>
      </c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0"/>
        <v>90.746276239912618</v>
      </c>
      <c r="I11" s="7">
        <v>1093.5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0"/>
        <v>100</v>
      </c>
      <c r="I12" s="7">
        <v>2872</v>
      </c>
      <c r="J12" s="7">
        <v>2872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0"/>
        <v>100</v>
      </c>
      <c r="I13" s="7">
        <v>164.3</v>
      </c>
      <c r="J13" s="7">
        <v>164.3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0"/>
        <v>87.349397590361434</v>
      </c>
      <c r="I14" s="7">
        <v>1.5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0"/>
        <v>100.00000000000003</v>
      </c>
      <c r="I16" s="7">
        <v>10415.6</v>
      </c>
      <c r="J16" s="7">
        <v>10415.6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0"/>
        <v>90.752788104089234</v>
      </c>
      <c r="I17" s="7">
        <v>19.899999999999999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0"/>
        <v>90.735434574976111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0"/>
        <v>91.600353669319205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0"/>
        <v>90.797546012269933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0"/>
        <v>91.632443531827505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>
        <f t="shared" ref="K32:K36" si="1">G32+I32</f>
        <v>0</v>
      </c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>
        <f t="shared" si="1"/>
        <v>0</v>
      </c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>
        <f t="shared" si="1"/>
        <v>0</v>
      </c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>
        <f t="shared" si="1"/>
        <v>0</v>
      </c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284567.59999999998</v>
      </c>
      <c r="D41" s="14">
        <v>104.72529463682079</v>
      </c>
      <c r="E41" s="5">
        <f t="shared" ref="E41:L41" si="2">E8+E9</f>
        <v>530316.19999999995</v>
      </c>
      <c r="F41" s="5">
        <f t="shared" si="2"/>
        <v>308200.90000000002</v>
      </c>
      <c r="G41" s="5">
        <f t="shared" si="2"/>
        <v>303321.40000000002</v>
      </c>
      <c r="H41" s="34">
        <f t="shared" si="0"/>
        <v>98.416779444836138</v>
      </c>
      <c r="I41" s="5">
        <f t="shared" si="2"/>
        <v>21678.700000000004</v>
      </c>
      <c r="J41" s="5">
        <f t="shared" si="2"/>
        <v>21678.700000000004</v>
      </c>
      <c r="K41" s="5">
        <f t="shared" si="2"/>
        <v>18753.799999999988</v>
      </c>
      <c r="L41" s="5">
        <f t="shared" si="2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6" t="s">
        <v>44</v>
      </c>
      <c r="B44" s="86"/>
      <c r="C44" s="86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topLeftCell="A13" workbookViewId="0">
      <selection activeCell="C33" sqref="C33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1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"/>
    </row>
    <row r="3" spans="1:13" ht="20.25">
      <c r="A3" s="90" t="s">
        <v>52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  <c r="M5" s="1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49</v>
      </c>
      <c r="G6" s="91" t="s">
        <v>6</v>
      </c>
      <c r="H6" s="91" t="s">
        <v>7</v>
      </c>
      <c r="I6" s="102" t="s">
        <v>48</v>
      </c>
      <c r="J6" s="99" t="s">
        <v>9</v>
      </c>
      <c r="K6" s="99"/>
      <c r="L6" s="99"/>
      <c r="M6" s="1"/>
    </row>
    <row r="7" spans="1:13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42" t="s">
        <v>10</v>
      </c>
      <c r="L7" s="42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86" t="s">
        <v>44</v>
      </c>
      <c r="B43" s="86"/>
      <c r="C43" s="86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81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65</v>
      </c>
      <c r="G6" s="91" t="s">
        <v>6</v>
      </c>
      <c r="H6" s="91" t="s">
        <v>7</v>
      </c>
      <c r="I6" s="102" t="s">
        <v>80</v>
      </c>
      <c r="J6" s="99" t="s">
        <v>9</v>
      </c>
      <c r="K6" s="99"/>
      <c r="L6" s="99"/>
    </row>
    <row r="7" spans="1:13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61" t="s">
        <v>10</v>
      </c>
      <c r="L7" s="61" t="s">
        <v>11</v>
      </c>
    </row>
    <row r="8" spans="1:13" ht="20.25">
      <c r="A8" s="32" t="s">
        <v>12</v>
      </c>
      <c r="B8" s="36">
        <v>166868</v>
      </c>
      <c r="C8" s="40">
        <v>73424.899999999994</v>
      </c>
      <c r="D8" s="30">
        <f>C8/B8*100</f>
        <v>44.001785842702013</v>
      </c>
      <c r="E8" s="26">
        <v>187313</v>
      </c>
      <c r="F8" s="26">
        <v>80212</v>
      </c>
      <c r="G8" s="27">
        <v>86096.1</v>
      </c>
      <c r="H8" s="29">
        <f>G8/F8*100</f>
        <v>107.33568543360097</v>
      </c>
      <c r="I8" s="26">
        <v>5286.7</v>
      </c>
      <c r="J8" s="27">
        <v>2378</v>
      </c>
      <c r="K8" s="31">
        <f>G8-C8</f>
        <v>12671.200000000012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228088.90000000002</v>
      </c>
      <c r="G9" s="37">
        <f t="shared" si="0"/>
        <v>219703.3</v>
      </c>
      <c r="H9" s="29">
        <f t="shared" ref="H9:H42" si="1">G9/F9*100</f>
        <v>96.323538760544665</v>
      </c>
      <c r="I9" s="37">
        <f t="shared" si="0"/>
        <v>18870.000000000004</v>
      </c>
      <c r="J9" s="37">
        <f t="shared" si="0"/>
        <v>100</v>
      </c>
      <c r="K9" s="31">
        <f>G9-C9</f>
        <v>5007.1999999999825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1"/>
        <v>90.740216899833612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1"/>
        <v>90.746276239912618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1"/>
        <v>100</v>
      </c>
      <c r="I12" s="7">
        <v>2872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1"/>
        <v>100</v>
      </c>
      <c r="I13" s="7">
        <v>164.3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1"/>
        <v>87.349397590361434</v>
      </c>
      <c r="I14" s="7">
        <v>1.5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1"/>
        <v>100.00000000000003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1"/>
        <v>90.752788104089234</v>
      </c>
      <c r="I17" s="7">
        <v>19.899999999999999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1"/>
        <v>90.735434574976111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1"/>
        <v>93.333333333333329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1"/>
        <v>91.600353669319205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1"/>
        <v>90.797546012269933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1"/>
        <v>49.994736842105262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1"/>
        <v>91.632443531827505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/>
      <c r="J32" s="7"/>
      <c r="K32" s="7">
        <f t="shared" ref="K32:K36" si="2">G32+I32</f>
        <v>0</v>
      </c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/>
      <c r="J33" s="7"/>
      <c r="K33" s="7">
        <f t="shared" si="2"/>
        <v>0</v>
      </c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/>
      <c r="J34" s="7"/>
      <c r="K34" s="7">
        <f t="shared" si="2"/>
        <v>0</v>
      </c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/>
      <c r="J36" s="7"/>
      <c r="K36" s="7">
        <f t="shared" si="2"/>
        <v>0</v>
      </c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>
        <v>100</v>
      </c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288121</v>
      </c>
      <c r="D42" s="14">
        <v>104.72529463682079</v>
      </c>
      <c r="E42" s="5">
        <f t="shared" ref="E42:L42" si="3">E8+E9</f>
        <v>530416.19999999995</v>
      </c>
      <c r="F42" s="5">
        <f t="shared" si="3"/>
        <v>308300.90000000002</v>
      </c>
      <c r="G42" s="5">
        <f t="shared" si="3"/>
        <v>305799.40000000002</v>
      </c>
      <c r="H42" s="34">
        <f t="shared" si="1"/>
        <v>99.188617354020053</v>
      </c>
      <c r="I42" s="5">
        <f t="shared" si="3"/>
        <v>24156.700000000004</v>
      </c>
      <c r="J42" s="5">
        <f t="shared" si="3"/>
        <v>2478</v>
      </c>
      <c r="K42" s="5">
        <f t="shared" si="3"/>
        <v>17678.399999999994</v>
      </c>
      <c r="L42" s="5">
        <f t="shared" si="3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6" t="s">
        <v>44</v>
      </c>
      <c r="B45" s="86"/>
      <c r="C45" s="86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" bottom="0" header="0" footer="0"/>
  <pageSetup paperSize="9" scale="5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C1" workbookViewId="0">
      <selection activeCell="C1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83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65</v>
      </c>
      <c r="G6" s="91" t="s">
        <v>6</v>
      </c>
      <c r="H6" s="91" t="s">
        <v>7</v>
      </c>
      <c r="I6" s="102" t="s">
        <v>80</v>
      </c>
      <c r="J6" s="99" t="s">
        <v>9</v>
      </c>
      <c r="K6" s="99"/>
      <c r="L6" s="99"/>
    </row>
    <row r="7" spans="1:13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62" t="s">
        <v>10</v>
      </c>
      <c r="L7" s="62" t="s">
        <v>11</v>
      </c>
    </row>
    <row r="8" spans="1:13" ht="20.25">
      <c r="A8" s="32" t="s">
        <v>12</v>
      </c>
      <c r="B8" s="36">
        <v>166868</v>
      </c>
      <c r="C8" s="40">
        <v>76803.8</v>
      </c>
      <c r="D8" s="30">
        <f>C8/B8*100</f>
        <v>46.026679770836829</v>
      </c>
      <c r="E8" s="26">
        <v>187313</v>
      </c>
      <c r="F8" s="26">
        <v>80212</v>
      </c>
      <c r="G8" s="27">
        <v>89164.7</v>
      </c>
      <c r="H8" s="29">
        <f>G8/F8*100</f>
        <v>111.16129756146211</v>
      </c>
      <c r="I8" s="26">
        <v>8355.2999999999993</v>
      </c>
      <c r="J8" s="27">
        <v>3068.6</v>
      </c>
      <c r="K8" s="31">
        <f>G8-C8</f>
        <v>12360.899999999994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18770.000000000004</v>
      </c>
      <c r="K9" s="31">
        <f>G9-C9</f>
        <v>23777.299999999988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>
        <v>2872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>
        <v>164.3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>
        <v>10415.6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291499.90000000002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327638.09999999998</v>
      </c>
      <c r="H42" s="34">
        <f t="shared" si="1"/>
        <v>102.44209692972089</v>
      </c>
      <c r="I42" s="5">
        <f t="shared" si="2"/>
        <v>45995.3</v>
      </c>
      <c r="J42" s="5">
        <f t="shared" si="2"/>
        <v>21838.600000000002</v>
      </c>
      <c r="K42" s="5">
        <f t="shared" si="2"/>
        <v>36138.199999999983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6" t="s">
        <v>44</v>
      </c>
      <c r="B45" s="86"/>
      <c r="C45" s="86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.39370078740157483" bottom="0.19685039370078741" header="0" footer="0"/>
  <pageSetup paperSize="9" scale="5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C1" workbookViewId="0">
      <selection activeCell="F8" sqref="F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84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65</v>
      </c>
      <c r="G6" s="91" t="s">
        <v>6</v>
      </c>
      <c r="H6" s="91" t="s">
        <v>7</v>
      </c>
      <c r="I6" s="102" t="s">
        <v>80</v>
      </c>
      <c r="J6" s="99" t="s">
        <v>9</v>
      </c>
      <c r="K6" s="99"/>
      <c r="L6" s="99"/>
    </row>
    <row r="7" spans="1:13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63" t="s">
        <v>10</v>
      </c>
      <c r="L7" s="63" t="s">
        <v>11</v>
      </c>
    </row>
    <row r="8" spans="1:13" ht="20.25">
      <c r="A8" s="32" t="s">
        <v>12</v>
      </c>
      <c r="B8" s="36">
        <v>166868</v>
      </c>
      <c r="C8" s="40">
        <v>83835</v>
      </c>
      <c r="D8" s="30">
        <f>C8/B8*100</f>
        <v>50.240309705875305</v>
      </c>
      <c r="E8" s="26">
        <v>187313</v>
      </c>
      <c r="F8" s="26">
        <v>80212</v>
      </c>
      <c r="G8" s="27">
        <v>93981.4</v>
      </c>
      <c r="H8" s="29">
        <f>G8/F8*100</f>
        <v>117.16625941255671</v>
      </c>
      <c r="I8" s="26">
        <v>13172</v>
      </c>
      <c r="J8" s="27">
        <v>4816.7</v>
      </c>
      <c r="K8" s="31">
        <f>G8-C8</f>
        <v>10146.399999999994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0</v>
      </c>
      <c r="K9" s="31">
        <f>G9-C9</f>
        <v>23777.299999999988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298531.09999999998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332454.8</v>
      </c>
      <c r="H42" s="34">
        <f t="shared" si="1"/>
        <v>103.94812705345005</v>
      </c>
      <c r="I42" s="5">
        <f t="shared" si="2"/>
        <v>50812.000000000007</v>
      </c>
      <c r="J42" s="5">
        <f t="shared" si="2"/>
        <v>4816.7</v>
      </c>
      <c r="K42" s="5">
        <f t="shared" si="2"/>
        <v>33923.699999999983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6" t="s">
        <v>44</v>
      </c>
      <c r="B45" s="86"/>
      <c r="C45" s="86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39370078740157483" right="0.39370078740157483" top="0.19685039370078741" bottom="0.19685039370078741" header="0" footer="0"/>
  <pageSetup paperSize="9" scale="5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F26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85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86</v>
      </c>
      <c r="J6" s="99" t="s">
        <v>9</v>
      </c>
      <c r="K6" s="99"/>
      <c r="L6" s="99"/>
    </row>
    <row r="7" spans="1:13" ht="20.25">
      <c r="A7" s="93"/>
      <c r="B7" s="101"/>
      <c r="C7" s="93"/>
      <c r="D7" s="93"/>
      <c r="E7" s="101"/>
      <c r="F7" s="104"/>
      <c r="G7" s="93"/>
      <c r="H7" s="93"/>
      <c r="I7" s="102"/>
      <c r="J7" s="99"/>
      <c r="K7" s="64" t="s">
        <v>10</v>
      </c>
      <c r="L7" s="64" t="s">
        <v>11</v>
      </c>
    </row>
    <row r="8" spans="1:13" ht="20.25">
      <c r="A8" s="32" t="s">
        <v>12</v>
      </c>
      <c r="B8" s="36">
        <v>166868</v>
      </c>
      <c r="C8" s="40">
        <v>85821.3</v>
      </c>
      <c r="D8" s="30">
        <f>C8/B8*100</f>
        <v>51.430651772658628</v>
      </c>
      <c r="E8" s="26">
        <v>187313</v>
      </c>
      <c r="F8" s="26">
        <v>128780</v>
      </c>
      <c r="G8" s="27">
        <v>98172.1</v>
      </c>
      <c r="H8" s="29">
        <f>G8/F8*100</f>
        <v>76.232411865196454</v>
      </c>
      <c r="I8" s="26">
        <v>4190.7</v>
      </c>
      <c r="J8" s="27">
        <v>4190.7</v>
      </c>
      <c r="K8" s="31">
        <f>G8-C8</f>
        <v>12350.800000000003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241100</v>
      </c>
      <c r="D9" s="30">
        <f>C9/B9*100</f>
        <v>67.411972992711341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249335.9</v>
      </c>
      <c r="H9" s="29">
        <f t="shared" ref="H9:H42" si="1">G9/F9*100</f>
        <v>86.86481627932092</v>
      </c>
      <c r="I9" s="37">
        <f t="shared" si="0"/>
        <v>12841</v>
      </c>
      <c r="J9" s="37">
        <f t="shared" si="0"/>
        <v>12841</v>
      </c>
      <c r="K9" s="31">
        <f>G9-C9</f>
        <v>8235.8999999999942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>
        <v>819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>
        <v>110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>
        <v>17.5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>
        <v>2907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>
        <v>20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338.8</v>
      </c>
      <c r="H19" s="29">
        <f t="shared" si="1"/>
        <v>62.165137614678898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>
        <v>19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1899.8</v>
      </c>
      <c r="H27" s="29">
        <f t="shared" si="1"/>
        <v>66.659649122807025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>
        <v>16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>
        <v>792</v>
      </c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>
        <v>2878.8</v>
      </c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326921.3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347508</v>
      </c>
      <c r="H42" s="34">
        <f t="shared" si="1"/>
        <v>83.571938752197468</v>
      </c>
      <c r="I42" s="5">
        <f t="shared" si="2"/>
        <v>17031.7</v>
      </c>
      <c r="J42" s="5">
        <f t="shared" si="2"/>
        <v>17031.7</v>
      </c>
      <c r="K42" s="5">
        <f t="shared" si="2"/>
        <v>20586.699999999997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6" t="s">
        <v>44</v>
      </c>
      <c r="B45" s="86"/>
      <c r="C45" s="86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I8" sqref="I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88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86</v>
      </c>
      <c r="J6" s="99" t="s">
        <v>9</v>
      </c>
      <c r="K6" s="99"/>
      <c r="L6" s="99"/>
    </row>
    <row r="7" spans="1:13" ht="20.25">
      <c r="A7" s="93"/>
      <c r="B7" s="101"/>
      <c r="C7" s="93"/>
      <c r="D7" s="93"/>
      <c r="E7" s="101"/>
      <c r="F7" s="104"/>
      <c r="G7" s="93"/>
      <c r="H7" s="93"/>
      <c r="I7" s="102"/>
      <c r="J7" s="99"/>
      <c r="K7" s="66" t="s">
        <v>10</v>
      </c>
      <c r="L7" s="66" t="s">
        <v>11</v>
      </c>
    </row>
    <row r="8" spans="1:13" ht="20.25">
      <c r="A8" s="32" t="s">
        <v>12</v>
      </c>
      <c r="B8" s="36">
        <v>166868</v>
      </c>
      <c r="C8" s="40">
        <v>91004.800000000003</v>
      </c>
      <c r="D8" s="30">
        <f>C8/B8*100</f>
        <v>54.536999304839753</v>
      </c>
      <c r="E8" s="26">
        <v>187313</v>
      </c>
      <c r="F8" s="26">
        <v>128780</v>
      </c>
      <c r="G8" s="27">
        <v>101794.6</v>
      </c>
      <c r="H8" s="29">
        <f>G8/F8*100</f>
        <v>79.045348656623702</v>
      </c>
      <c r="I8" s="26">
        <v>5753</v>
      </c>
      <c r="J8" s="27">
        <v>3622.5</v>
      </c>
      <c r="K8" s="31">
        <f>G8-C8</f>
        <v>10789.800000000003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241171.9</v>
      </c>
      <c r="D9" s="30">
        <f>C9/B9*100</f>
        <v>67.432076355872596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250406.80000000002</v>
      </c>
      <c r="H9" s="29">
        <f t="shared" ref="H9:H42" si="1">G9/F9*100</f>
        <v>87.237901469835109</v>
      </c>
      <c r="I9" s="37">
        <f t="shared" si="0"/>
        <v>13911.900000000001</v>
      </c>
      <c r="J9" s="37">
        <f t="shared" si="0"/>
        <v>1070.9000000000001</v>
      </c>
      <c r="K9" s="31">
        <f>G9-C9</f>
        <v>9234.9000000000233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459.8</v>
      </c>
      <c r="H19" s="29">
        <f t="shared" si="1"/>
        <v>84.366972477064223</v>
      </c>
      <c r="I19" s="7">
        <v>121</v>
      </c>
      <c r="J19" s="7">
        <v>121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332176.7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352201.4</v>
      </c>
      <c r="H42" s="34">
        <f t="shared" si="1"/>
        <v>84.700651004403355</v>
      </c>
      <c r="I42" s="5">
        <f t="shared" si="2"/>
        <v>19664.900000000001</v>
      </c>
      <c r="J42" s="5">
        <f t="shared" si="2"/>
        <v>4693.3999999999996</v>
      </c>
      <c r="K42" s="5">
        <f t="shared" si="2"/>
        <v>20024.700000000026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6" t="s">
        <v>44</v>
      </c>
      <c r="B45" s="86"/>
      <c r="C45" s="86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G8" sqref="G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89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86</v>
      </c>
      <c r="J6" s="99" t="s">
        <v>9</v>
      </c>
      <c r="K6" s="99"/>
      <c r="L6" s="99"/>
    </row>
    <row r="7" spans="1:13" ht="20.25">
      <c r="A7" s="93"/>
      <c r="B7" s="101"/>
      <c r="C7" s="93"/>
      <c r="D7" s="93"/>
      <c r="E7" s="101"/>
      <c r="F7" s="104"/>
      <c r="G7" s="93"/>
      <c r="H7" s="93"/>
      <c r="I7" s="102"/>
      <c r="J7" s="99"/>
      <c r="K7" s="67" t="s">
        <v>10</v>
      </c>
      <c r="L7" s="67" t="s">
        <v>11</v>
      </c>
    </row>
    <row r="8" spans="1:13" ht="20.25">
      <c r="A8" s="32" t="s">
        <v>12</v>
      </c>
      <c r="B8" s="36">
        <v>166868</v>
      </c>
      <c r="C8" s="40">
        <v>97069.4</v>
      </c>
      <c r="D8" s="30">
        <f>C8/B8*100</f>
        <v>58.171368986264596</v>
      </c>
      <c r="E8" s="26">
        <v>187313</v>
      </c>
      <c r="F8" s="26">
        <v>128780</v>
      </c>
      <c r="G8" s="27">
        <v>109115.2</v>
      </c>
      <c r="H8" s="29">
        <f>G8/F8*100</f>
        <v>84.729927007299267</v>
      </c>
      <c r="I8" s="26">
        <v>13073.6</v>
      </c>
      <c r="J8" s="27">
        <v>7320.6</v>
      </c>
      <c r="K8" s="31">
        <f>G8-C8</f>
        <v>12045.800000000003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241753.4</v>
      </c>
      <c r="D9" s="30">
        <f>C9/B9*100</f>
        <v>67.594664751954141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903.09999999999991</v>
      </c>
      <c r="K9" s="31">
        <f>G9-C9</f>
        <v>9556.9000000000233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>
        <v>50.3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>
        <v>792.3</v>
      </c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338822.8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360425.5</v>
      </c>
      <c r="H42" s="34">
        <f t="shared" si="1"/>
        <v>86.67845865629036</v>
      </c>
      <c r="I42" s="5">
        <f t="shared" si="2"/>
        <v>27888.6</v>
      </c>
      <c r="J42" s="5">
        <f t="shared" si="2"/>
        <v>8223.7000000000007</v>
      </c>
      <c r="K42" s="5">
        <f t="shared" si="2"/>
        <v>21602.700000000026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6" t="s">
        <v>44</v>
      </c>
      <c r="B45" s="86"/>
      <c r="C45" s="86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90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86</v>
      </c>
      <c r="J6" s="99" t="s">
        <v>9</v>
      </c>
      <c r="K6" s="99"/>
      <c r="L6" s="99"/>
    </row>
    <row r="7" spans="1:13" ht="20.25">
      <c r="A7" s="93"/>
      <c r="B7" s="101"/>
      <c r="C7" s="93"/>
      <c r="D7" s="93"/>
      <c r="E7" s="101"/>
      <c r="F7" s="104"/>
      <c r="G7" s="93"/>
      <c r="H7" s="93"/>
      <c r="I7" s="102"/>
      <c r="J7" s="99"/>
      <c r="K7" s="68" t="s">
        <v>10</v>
      </c>
      <c r="L7" s="68" t="s">
        <v>11</v>
      </c>
    </row>
    <row r="8" spans="1:13" ht="20.25">
      <c r="A8" s="32" t="s">
        <v>12</v>
      </c>
      <c r="B8" s="36">
        <v>166868</v>
      </c>
      <c r="C8" s="40">
        <v>100909.7</v>
      </c>
      <c r="D8" s="30">
        <f>C8/B8*100</f>
        <v>60.472768895174625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18643.2</v>
      </c>
      <c r="J8" s="27">
        <v>5569.8</v>
      </c>
      <c r="K8" s="31">
        <f>G8-C8</f>
        <v>13775.300000000003</v>
      </c>
      <c r="L8" s="28"/>
      <c r="M8" s="45"/>
    </row>
    <row r="9" spans="1:13" ht="40.5" customHeight="1">
      <c r="A9" s="4" t="s">
        <v>13</v>
      </c>
      <c r="B9" s="35">
        <v>357654.6</v>
      </c>
      <c r="C9" s="41">
        <v>241774.3</v>
      </c>
      <c r="D9" s="30">
        <f>C9/B9*100</f>
        <v>67.599941395972536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0</v>
      </c>
      <c r="K9" s="31">
        <f>G9-C9</f>
        <v>9536.0000000000291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524522.6</v>
      </c>
      <c r="C42" s="5">
        <f>C8+C9</f>
        <v>342684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365995.30000000005</v>
      </c>
      <c r="H42" s="34">
        <f t="shared" si="1"/>
        <v>88.017935688364418</v>
      </c>
      <c r="I42" s="5">
        <f t="shared" si="2"/>
        <v>33458.199999999997</v>
      </c>
      <c r="J42" s="5">
        <f t="shared" si="2"/>
        <v>5569.8</v>
      </c>
      <c r="K42" s="5">
        <f t="shared" si="2"/>
        <v>23311.300000000032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6" t="s">
        <v>44</v>
      </c>
      <c r="B45" s="86"/>
      <c r="C45" s="86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91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92</v>
      </c>
      <c r="J6" s="99" t="s">
        <v>9</v>
      </c>
      <c r="K6" s="99"/>
      <c r="L6" s="99"/>
    </row>
    <row r="7" spans="1:13" ht="42" customHeight="1">
      <c r="A7" s="93"/>
      <c r="B7" s="101"/>
      <c r="C7" s="93"/>
      <c r="D7" s="93"/>
      <c r="E7" s="101"/>
      <c r="F7" s="104"/>
      <c r="G7" s="93"/>
      <c r="H7" s="93"/>
      <c r="I7" s="102"/>
      <c r="J7" s="99"/>
      <c r="K7" s="69" t="s">
        <v>10</v>
      </c>
      <c r="L7" s="69" t="s">
        <v>11</v>
      </c>
    </row>
    <row r="8" spans="1:13" ht="20.25">
      <c r="A8" s="32" t="s">
        <v>12</v>
      </c>
      <c r="B8" s="36">
        <v>166868</v>
      </c>
      <c r="C8" s="40">
        <v>106702.6</v>
      </c>
      <c r="D8" s="30">
        <f>C8/B8*100</f>
        <v>63.944315267157279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22478.7</v>
      </c>
      <c r="J8" s="27">
        <v>3835.5</v>
      </c>
      <c r="K8" s="31">
        <f>G8-C8</f>
        <v>7982.3999999999942</v>
      </c>
      <c r="L8" s="28"/>
      <c r="M8" s="45"/>
    </row>
    <row r="9" spans="1:13" ht="40.5" customHeight="1">
      <c r="A9" s="4" t="s">
        <v>13</v>
      </c>
      <c r="B9" s="35">
        <v>357654.6</v>
      </c>
      <c r="C9" s="41">
        <v>243882.59999999989</v>
      </c>
      <c r="D9" s="30">
        <f>C9/B9*100</f>
        <v>68.189420742806021</v>
      </c>
      <c r="E9" s="37">
        <f>E10+E11+E12+E13+E14+E15+E16+E17+E18+E19+E20+E21+E22+E23+E24+E25+E26+E27+E28+E29+E30+E31+E32+E33+E34+E35+E36+E37+E38+E39+E40+E41</f>
        <v>389471.39999999997</v>
      </c>
      <c r="F9" s="37">
        <f t="shared" ref="F9:J9" si="0">F10+F11+F12+F13+F14+F15+F16+F17+F18+F19+F20+F21+F22+F23+F24+F25+F26+F27+F28+F29+F30+F31+F32+F33+F34+F35+F36+F37+F38+F39+F40+F41</f>
        <v>330528.40000000002</v>
      </c>
      <c r="G9" s="37">
        <f t="shared" si="0"/>
        <v>294799.7</v>
      </c>
      <c r="H9" s="29">
        <f t="shared" ref="H9:H42" si="1">G9/F9*100</f>
        <v>89.190429627227189</v>
      </c>
      <c r="I9" s="37">
        <f t="shared" si="0"/>
        <v>58304.4</v>
      </c>
      <c r="J9" s="37">
        <f t="shared" si="0"/>
        <v>43489.4</v>
      </c>
      <c r="K9" s="31">
        <f>G9-C9</f>
        <v>50917.100000000122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>
        <v>8467.2000000000007</v>
      </c>
      <c r="J34" s="7">
        <v>5588.4</v>
      </c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>
        <v>37901</v>
      </c>
      <c r="J38" s="7">
        <v>37901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524522.6</v>
      </c>
      <c r="C42" s="5">
        <f>C8+C9</f>
        <v>350585.1999999999</v>
      </c>
      <c r="D42" s="14">
        <v>104.72529463682079</v>
      </c>
      <c r="E42" s="5">
        <f t="shared" ref="E42:L42" si="2">E8+E9</f>
        <v>576784.39999999991</v>
      </c>
      <c r="F42" s="5">
        <f t="shared" si="2"/>
        <v>459308.4</v>
      </c>
      <c r="G42" s="5">
        <f t="shared" si="2"/>
        <v>409484.7</v>
      </c>
      <c r="H42" s="34">
        <f t="shared" si="1"/>
        <v>89.152451816687872</v>
      </c>
      <c r="I42" s="5">
        <f t="shared" si="2"/>
        <v>80783.100000000006</v>
      </c>
      <c r="J42" s="5">
        <f t="shared" si="2"/>
        <v>47324.9</v>
      </c>
      <c r="K42" s="5">
        <f t="shared" si="2"/>
        <v>58899.500000000116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6" t="s">
        <v>44</v>
      </c>
      <c r="B45" s="86"/>
      <c r="C45" s="86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3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opLeftCell="D1" workbookViewId="0">
      <selection activeCell="D3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20.25">
      <c r="A3" s="90" t="s">
        <v>94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2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95</v>
      </c>
      <c r="J6" s="99" t="s">
        <v>9</v>
      </c>
      <c r="K6" s="99"/>
      <c r="L6" s="99"/>
    </row>
    <row r="7" spans="1:12" ht="20.25">
      <c r="A7" s="93"/>
      <c r="B7" s="101"/>
      <c r="C7" s="93"/>
      <c r="D7" s="93"/>
      <c r="E7" s="101"/>
      <c r="F7" s="104"/>
      <c r="G7" s="93"/>
      <c r="H7" s="93"/>
      <c r="I7" s="102"/>
      <c r="J7" s="99"/>
      <c r="K7" s="70" t="s">
        <v>10</v>
      </c>
      <c r="L7" s="70" t="s">
        <v>11</v>
      </c>
    </row>
    <row r="8" spans="1:12" ht="20.25">
      <c r="A8" s="32" t="s">
        <v>12</v>
      </c>
      <c r="B8" s="36">
        <v>166868</v>
      </c>
      <c r="C8" s="40">
        <v>110539.7</v>
      </c>
      <c r="D8" s="30">
        <f>C8/B8*100</f>
        <v>66.2437974926289</v>
      </c>
      <c r="E8" s="26">
        <v>187313</v>
      </c>
      <c r="F8" s="26">
        <v>128780</v>
      </c>
      <c r="G8" s="27">
        <v>122782.9</v>
      </c>
      <c r="H8" s="29">
        <f>G8/F8*100</f>
        <v>95.343143345239952</v>
      </c>
      <c r="I8" s="26">
        <v>3703.3</v>
      </c>
      <c r="J8" s="27">
        <v>3703.3</v>
      </c>
      <c r="K8" s="31">
        <f>G8-C8</f>
        <v>12243.199999999997</v>
      </c>
      <c r="L8" s="28"/>
    </row>
    <row r="9" spans="1:12" ht="40.5" customHeight="1">
      <c r="A9" s="4" t="s">
        <v>13</v>
      </c>
      <c r="B9" s="35">
        <v>357654.6</v>
      </c>
      <c r="C9" s="41">
        <v>263859.5</v>
      </c>
      <c r="D9" s="30">
        <f>C9/B9*100</f>
        <v>73.774949350574559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" si="2">I10+I11+I12+I13+I14+I15+I16+I17+I18+I19+I20+I21+I22+I23+I24+I25+I26+I27+I28+I29+I30+I31+I32+I33+I34+I35+I36+I37+I38+I39+I40+I41+I42</f>
        <v>12938.899999999998</v>
      </c>
      <c r="J9" s="37">
        <f t="shared" ref="J9" si="3">J10+J11+J12+J13+J14+J15+J16+J17+J18+J19+J20+J21+J22+J23+J24+J25+J26+J27+J28+J29+J30+J31+J32+J33+J34+J35+J36+J37+J38+J39+J40+J41+J42</f>
        <v>12938.899999999998</v>
      </c>
      <c r="K9" s="31">
        <f>G9-C9</f>
        <v>43052.300000000047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>
        <v>4157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>
        <v>1912.5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>
        <v>939.4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>
        <v>826.8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>
        <v>2019.3</v>
      </c>
      <c r="K42" s="7"/>
      <c r="L42" s="13"/>
    </row>
    <row r="43" spans="1:12" ht="20.25">
      <c r="A43" s="19" t="s">
        <v>43</v>
      </c>
      <c r="B43" s="5">
        <f>B8+B9</f>
        <v>524522.6</v>
      </c>
      <c r="C43" s="5">
        <f>C8+C9</f>
        <v>374399.2</v>
      </c>
      <c r="D43" s="14">
        <v>104.72529463682079</v>
      </c>
      <c r="E43" s="5">
        <f t="shared" ref="E43:L43" si="4">E8+E9</f>
        <v>578803.69999999995</v>
      </c>
      <c r="F43" s="5">
        <f t="shared" si="4"/>
        <v>465350.80000000005</v>
      </c>
      <c r="G43" s="5">
        <f t="shared" si="4"/>
        <v>429694.70000000007</v>
      </c>
      <c r="H43" s="34">
        <f t="shared" si="1"/>
        <v>92.337801933509084</v>
      </c>
      <c r="I43" s="5">
        <f t="shared" si="4"/>
        <v>16642.199999999997</v>
      </c>
      <c r="J43" s="5">
        <f t="shared" si="4"/>
        <v>16642.199999999997</v>
      </c>
      <c r="K43" s="5">
        <f t="shared" si="4"/>
        <v>55295.500000000044</v>
      </c>
      <c r="L43" s="5">
        <f t="shared" si="4"/>
        <v>0</v>
      </c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>
      <c r="A46" s="86" t="s">
        <v>44</v>
      </c>
      <c r="B46" s="86"/>
      <c r="C46" s="86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6:C46"/>
    <mergeCell ref="E6:E7"/>
    <mergeCell ref="F6:F7"/>
    <mergeCell ref="G6:G7"/>
    <mergeCell ref="H6:H7"/>
  </mergeCells>
  <pageMargins left="0.19685039370078741" right="0.19685039370078741" top="0.19685039370078741" bottom="0" header="0" footer="0"/>
  <pageSetup paperSize="9" scale="53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opLeftCell="C1" workbookViewId="0">
      <selection activeCell="C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20.25">
      <c r="A3" s="90" t="s">
        <v>97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2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95</v>
      </c>
      <c r="J6" s="99" t="s">
        <v>9</v>
      </c>
      <c r="K6" s="99"/>
      <c r="L6" s="99"/>
    </row>
    <row r="7" spans="1:12" ht="20.25">
      <c r="A7" s="93"/>
      <c r="B7" s="101"/>
      <c r="C7" s="93"/>
      <c r="D7" s="93"/>
      <c r="E7" s="101"/>
      <c r="F7" s="104"/>
      <c r="G7" s="93"/>
      <c r="H7" s="93"/>
      <c r="I7" s="102"/>
      <c r="J7" s="99"/>
      <c r="K7" s="71" t="s">
        <v>10</v>
      </c>
      <c r="L7" s="71" t="s">
        <v>11</v>
      </c>
    </row>
    <row r="8" spans="1:12" ht="20.25">
      <c r="A8" s="32" t="s">
        <v>12</v>
      </c>
      <c r="B8" s="36">
        <v>166868</v>
      </c>
      <c r="C8" s="40">
        <v>115962.6</v>
      </c>
      <c r="D8" s="30">
        <f>C8/B8*100</f>
        <v>69.493611717045809</v>
      </c>
      <c r="E8" s="26">
        <v>187313</v>
      </c>
      <c r="F8" s="26">
        <v>128780</v>
      </c>
      <c r="G8" s="27">
        <v>125812.9</v>
      </c>
      <c r="H8" s="29">
        <f>G8/F8*100</f>
        <v>97.695993166640775</v>
      </c>
      <c r="I8" s="26">
        <v>6733.33</v>
      </c>
      <c r="J8" s="27">
        <v>3030</v>
      </c>
      <c r="K8" s="31">
        <f>G8-C8</f>
        <v>9850.2999999999884</v>
      </c>
      <c r="L8" s="28"/>
    </row>
    <row r="9" spans="1:12" ht="40.5" customHeight="1">
      <c r="A9" s="4" t="s">
        <v>13</v>
      </c>
      <c r="B9" s="35">
        <v>361254.7</v>
      </c>
      <c r="C9" s="41">
        <v>263766.40000000002</v>
      </c>
      <c r="D9" s="30">
        <f>C9/B9*100</f>
        <v>73.013970475678249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:J9" si="2">I10+I11+I12+I13+I14+I15+I16+I17+I18+I19+I20+I21+I22+I23+I24+I25+I26+I27+I28+I29+I30+I31+I32+I33+I34+I35+I36+I37+I38+I39+I40+I41+I42</f>
        <v>12938.899999999998</v>
      </c>
      <c r="J9" s="37">
        <f t="shared" si="2"/>
        <v>0</v>
      </c>
      <c r="K9" s="31">
        <f>G9-C9</f>
        <v>43145.400000000023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9" t="s">
        <v>43</v>
      </c>
      <c r="B43" s="5">
        <f>B8+B9</f>
        <v>528122.69999999995</v>
      </c>
      <c r="C43" s="5">
        <f>C8+C9</f>
        <v>379729</v>
      </c>
      <c r="D43" s="14">
        <v>104.72529463682079</v>
      </c>
      <c r="E43" s="5">
        <f t="shared" ref="E43:L43" si="3">E8+E9</f>
        <v>578803.69999999995</v>
      </c>
      <c r="F43" s="5">
        <f t="shared" si="3"/>
        <v>465350.80000000005</v>
      </c>
      <c r="G43" s="5">
        <f t="shared" si="3"/>
        <v>432724.70000000007</v>
      </c>
      <c r="H43" s="34">
        <f t="shared" si="1"/>
        <v>92.988923624929839</v>
      </c>
      <c r="I43" s="5">
        <f t="shared" si="3"/>
        <v>19672.229999999996</v>
      </c>
      <c r="J43" s="5">
        <f t="shared" si="3"/>
        <v>3030</v>
      </c>
      <c r="K43" s="5">
        <f t="shared" si="3"/>
        <v>52995.700000000012</v>
      </c>
      <c r="L43" s="5">
        <f t="shared" si="3"/>
        <v>0</v>
      </c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>
      <c r="A46" s="86" t="s">
        <v>44</v>
      </c>
      <c r="B46" s="86"/>
      <c r="C46" s="86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A46:C46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A16" workbookViewId="0">
      <selection activeCell="C46" sqref="C4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20.25">
      <c r="A3" s="90" t="s">
        <v>53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2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49</v>
      </c>
      <c r="G6" s="91" t="s">
        <v>6</v>
      </c>
      <c r="H6" s="91" t="s">
        <v>7</v>
      </c>
      <c r="I6" s="102" t="s">
        <v>54</v>
      </c>
      <c r="J6" s="99" t="s">
        <v>9</v>
      </c>
      <c r="K6" s="99"/>
      <c r="L6" s="99"/>
    </row>
    <row r="7" spans="1:12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42" t="s">
        <v>10</v>
      </c>
      <c r="L7" s="42" t="s">
        <v>11</v>
      </c>
    </row>
    <row r="8" spans="1:12" ht="20.25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6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selection activeCell="K16" sqref="K1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98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95</v>
      </c>
      <c r="J6" s="99" t="s">
        <v>9</v>
      </c>
      <c r="K6" s="99"/>
      <c r="L6" s="99"/>
    </row>
    <row r="7" spans="1:13" ht="20.25">
      <c r="A7" s="93"/>
      <c r="B7" s="101"/>
      <c r="C7" s="93"/>
      <c r="D7" s="93"/>
      <c r="E7" s="101"/>
      <c r="F7" s="104"/>
      <c r="G7" s="93"/>
      <c r="H7" s="93"/>
      <c r="I7" s="102"/>
      <c r="J7" s="99"/>
      <c r="K7" s="72" t="s">
        <v>10</v>
      </c>
      <c r="L7" s="72" t="s">
        <v>11</v>
      </c>
    </row>
    <row r="8" spans="1:13" ht="20.25">
      <c r="A8" s="32" t="s">
        <v>12</v>
      </c>
      <c r="B8" s="36">
        <v>166868</v>
      </c>
      <c r="C8" s="40">
        <v>118216.7</v>
      </c>
      <c r="D8" s="30">
        <f>C8/B8*100</f>
        <v>70.844439916580768</v>
      </c>
      <c r="E8" s="26">
        <v>187313</v>
      </c>
      <c r="F8" s="26">
        <v>128780</v>
      </c>
      <c r="G8" s="27">
        <v>129806.7</v>
      </c>
      <c r="H8" s="29">
        <f>G8/F8*100</f>
        <v>100.79725112595123</v>
      </c>
      <c r="I8" s="26">
        <v>10727.1</v>
      </c>
      <c r="J8" s="27">
        <v>3993.8</v>
      </c>
      <c r="K8" s="31">
        <f>G8-C8</f>
        <v>11590</v>
      </c>
      <c r="L8" s="28"/>
    </row>
    <row r="9" spans="1:13" ht="40.5" customHeight="1">
      <c r="A9" s="4" t="s">
        <v>13</v>
      </c>
      <c r="B9" s="35">
        <v>361254.7</v>
      </c>
      <c r="C9" s="41">
        <v>263869.39999999997</v>
      </c>
      <c r="D9" s="30">
        <f>C9/B9*100</f>
        <v>73.042482215456289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" si="2">I10+I11+I12+I13+I14+I15+I16+I17+I18+I19+I20+I21+I22+I23+I24+I25+I26+I27+I28+I29+I30+I31+I32+I33+I34+I35+I36+I37+I38+I39+I40+I41+I42+I43</f>
        <v>28643.600000000002</v>
      </c>
      <c r="J9" s="37">
        <f t="shared" ref="J9" si="3">J10+J11+J12+J13+J14+J15+J16+J17+J18+J19+J20+J21+J22+J23+J24+J25+J26+J27+J28+J29+J30+J31+J32+J33+J34+J35+J36+J37+J38+J39+J40+J41+J42+J43</f>
        <v>11450.4</v>
      </c>
      <c r="K9" s="31">
        <f>G9-C9</f>
        <v>71707.600000000035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>
        <v>1638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>
        <v>219.1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>
        <v>3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>
        <v>2906.7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>
        <v>39.9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>
        <v>32.5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>
        <v>4472.5</v>
      </c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>
        <v>2078.6</v>
      </c>
      <c r="K43" s="7"/>
      <c r="L43" s="13"/>
    </row>
    <row r="44" spans="1:12" ht="20.25">
      <c r="A44" s="19" t="s">
        <v>43</v>
      </c>
      <c r="B44" s="5">
        <f>B8+B9</f>
        <v>528122.69999999995</v>
      </c>
      <c r="C44" s="5">
        <f>C8+C9</f>
        <v>382086.1</v>
      </c>
      <c r="D44" s="14">
        <v>104.72529463682079</v>
      </c>
      <c r="E44" s="5">
        <f t="shared" ref="E44:L44" si="4">E8+E9</f>
        <v>587250.29999999993</v>
      </c>
      <c r="F44" s="5">
        <f t="shared" si="4"/>
        <v>479433.5</v>
      </c>
      <c r="G44" s="5">
        <f t="shared" si="4"/>
        <v>465383.7</v>
      </c>
      <c r="H44" s="34">
        <f t="shared" si="1"/>
        <v>97.069499732496794</v>
      </c>
      <c r="I44" s="5">
        <f t="shared" si="4"/>
        <v>39370.700000000004</v>
      </c>
      <c r="J44" s="5">
        <f t="shared" si="4"/>
        <v>15444.2</v>
      </c>
      <c r="K44" s="5">
        <f t="shared" si="4"/>
        <v>83297.600000000035</v>
      </c>
      <c r="L44" s="5">
        <f t="shared" si="4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3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101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95</v>
      </c>
      <c r="J6" s="99" t="s">
        <v>9</v>
      </c>
      <c r="K6" s="99"/>
      <c r="L6" s="99"/>
    </row>
    <row r="7" spans="1:13" ht="20.25">
      <c r="A7" s="93"/>
      <c r="B7" s="101"/>
      <c r="C7" s="93"/>
      <c r="D7" s="93"/>
      <c r="E7" s="101"/>
      <c r="F7" s="104"/>
      <c r="G7" s="93"/>
      <c r="H7" s="93"/>
      <c r="I7" s="102"/>
      <c r="J7" s="99"/>
      <c r="K7" s="73" t="s">
        <v>10</v>
      </c>
      <c r="L7" s="73" t="s">
        <v>11</v>
      </c>
    </row>
    <row r="8" spans="1:13" ht="20.25">
      <c r="A8" s="32" t="s">
        <v>12</v>
      </c>
      <c r="B8" s="36">
        <v>166868</v>
      </c>
      <c r="C8" s="40">
        <v>122551.7</v>
      </c>
      <c r="D8" s="30">
        <f>C8/B8*100</f>
        <v>73.442301699546945</v>
      </c>
      <c r="E8" s="26">
        <v>187313</v>
      </c>
      <c r="F8" s="26">
        <v>128780</v>
      </c>
      <c r="G8" s="27">
        <v>131036.7</v>
      </c>
      <c r="H8" s="29">
        <f>G8/F8*100</f>
        <v>101.75236838018327</v>
      </c>
      <c r="I8" s="26">
        <v>11957.1</v>
      </c>
      <c r="J8" s="27">
        <v>1230</v>
      </c>
      <c r="K8" s="31">
        <f>G8-C8</f>
        <v>8485</v>
      </c>
      <c r="L8" s="28"/>
    </row>
    <row r="9" spans="1:13" ht="40.5" customHeight="1">
      <c r="A9" s="4" t="s">
        <v>13</v>
      </c>
      <c r="B9" s="35">
        <v>363608.5</v>
      </c>
      <c r="C9" s="41">
        <v>263869.40000000002</v>
      </c>
      <c r="D9" s="30">
        <f>C9/B9*100</f>
        <v>72.569645649097865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:J9" si="2">I10+I11+I12+I13+I14+I15+I16+I17+I18+I19+I20+I21+I22+I23+I24+I25+I26+I27+I28+I29+I30+I31+I32+I33+I34+I35+I36+I37+I38+I39+I40+I41+I42+I43</f>
        <v>28643.600000000002</v>
      </c>
      <c r="J9" s="37">
        <f t="shared" si="2"/>
        <v>0</v>
      </c>
      <c r="K9" s="31">
        <f>G9-C9</f>
        <v>71707.599999999977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386421.10000000003</v>
      </c>
      <c r="D44" s="14">
        <v>104.72529463682079</v>
      </c>
      <c r="E44" s="5">
        <f t="shared" ref="E44:L44" si="3">E8+E9</f>
        <v>587250.29999999993</v>
      </c>
      <c r="F44" s="5">
        <f t="shared" si="3"/>
        <v>479433.5</v>
      </c>
      <c r="G44" s="5">
        <f t="shared" si="3"/>
        <v>466613.7</v>
      </c>
      <c r="H44" s="34">
        <f t="shared" si="1"/>
        <v>97.326052518232459</v>
      </c>
      <c r="I44" s="5">
        <f t="shared" si="3"/>
        <v>40600.700000000004</v>
      </c>
      <c r="J44" s="5">
        <f t="shared" si="3"/>
        <v>1230</v>
      </c>
      <c r="K44" s="5">
        <f t="shared" si="3"/>
        <v>80192.599999999977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2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102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103</v>
      </c>
      <c r="J6" s="99" t="s">
        <v>9</v>
      </c>
      <c r="K6" s="99"/>
      <c r="L6" s="99"/>
    </row>
    <row r="7" spans="1:13" ht="20.25">
      <c r="A7" s="93"/>
      <c r="B7" s="101"/>
      <c r="C7" s="93"/>
      <c r="D7" s="93"/>
      <c r="E7" s="101"/>
      <c r="F7" s="104"/>
      <c r="G7" s="93"/>
      <c r="H7" s="93"/>
      <c r="I7" s="102"/>
      <c r="J7" s="99"/>
      <c r="K7" s="74" t="s">
        <v>10</v>
      </c>
      <c r="L7" s="74" t="s">
        <v>11</v>
      </c>
    </row>
    <row r="8" spans="1:13" ht="20.25">
      <c r="A8" s="32" t="s">
        <v>12</v>
      </c>
      <c r="B8" s="36">
        <v>166868</v>
      </c>
      <c r="C8" s="40">
        <v>125122.9</v>
      </c>
      <c r="D8" s="30">
        <f>C8/B8*100</f>
        <v>74.983160342306491</v>
      </c>
      <c r="E8" s="26">
        <v>187313</v>
      </c>
      <c r="F8" s="26">
        <v>128780</v>
      </c>
      <c r="G8" s="27">
        <v>135527.5</v>
      </c>
      <c r="H8" s="29">
        <f>G8/F8*100</f>
        <v>105.23955583165088</v>
      </c>
      <c r="I8" s="26">
        <v>3827.7</v>
      </c>
      <c r="J8" s="27">
        <v>3827.7</v>
      </c>
      <c r="K8" s="31">
        <f>G8-C8</f>
        <v>10404.600000000006</v>
      </c>
      <c r="L8" s="28"/>
    </row>
    <row r="9" spans="1:13" ht="40.5" customHeight="1">
      <c r="A9" s="4" t="s">
        <v>13</v>
      </c>
      <c r="B9" s="35">
        <v>363608.5</v>
      </c>
      <c r="C9" s="41">
        <v>283318.09999999998</v>
      </c>
      <c r="D9" s="30">
        <f>C9/B9*100</f>
        <v>77.918448001078076</v>
      </c>
      <c r="E9" s="37">
        <f>E10+E11+E12+E13+E14+E15+E16+E17+E18+E19+E20+E21+E22+E23+E24+E25+E26+E27+E28+E29+E30+E31+E32+E33+E34+E35+E36+E37+E38+E39+E40+E41+E42+E43</f>
        <v>400746.19999999995</v>
      </c>
      <c r="F9" s="37">
        <f t="shared" ref="F9:G9" si="0">F10+F11+F12+F13+F14+F15+F16+F17+F18+F19+F20+F21+F22+F23+F24+F25+F26+F27+F28+F29+F30+F31+F32+F33+F34+F35+F36+F37+F38+F39+F40+F41+F42+F43</f>
        <v>354546.30000000005</v>
      </c>
      <c r="G9" s="37">
        <f t="shared" si="0"/>
        <v>345539.3000000001</v>
      </c>
      <c r="H9" s="29">
        <f t="shared" ref="H9:H44" si="1">G9/F9*100</f>
        <v>97.4595701605122</v>
      </c>
      <c r="I9" s="37">
        <f t="shared" ref="I9:J9" si="2">I10+I11+I12+I13+I14+I15+I16+I17+I18+I19+I20+I21+I22+I23+I24+I25+I26+I27+I28+I29+I30+I31+I32+I33+I34+I35+I36+I37+I38+I39+I40+I41+I42+I43</f>
        <v>9962.2999999999993</v>
      </c>
      <c r="J9" s="37">
        <f t="shared" si="2"/>
        <v>9962.2999999999993</v>
      </c>
      <c r="K9" s="31">
        <f>G9-C9</f>
        <v>62221.200000000128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>
        <v>1912.5</v>
      </c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141563.20000000001</v>
      </c>
      <c r="G16" s="65">
        <v>141563.20000000001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>
        <v>808.9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408441</v>
      </c>
      <c r="D44" s="14">
        <v>104.72529463682079</v>
      </c>
      <c r="E44" s="5">
        <f t="shared" ref="E44:L44" si="3">E8+E9</f>
        <v>588059.19999999995</v>
      </c>
      <c r="F44" s="5">
        <f t="shared" si="3"/>
        <v>483326.30000000005</v>
      </c>
      <c r="G44" s="5">
        <f t="shared" si="3"/>
        <v>481066.8000000001</v>
      </c>
      <c r="H44" s="34">
        <f t="shared" si="1"/>
        <v>99.532510438600184</v>
      </c>
      <c r="I44" s="5">
        <f t="shared" si="3"/>
        <v>13790</v>
      </c>
      <c r="J44" s="5">
        <f t="shared" si="3"/>
        <v>13790</v>
      </c>
      <c r="K44" s="5">
        <f t="shared" si="3"/>
        <v>72625.800000000134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1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C1" workbookViewId="0">
      <selection activeCell="C8" sqref="C8:C9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104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1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103</v>
      </c>
      <c r="J6" s="99" t="s">
        <v>9</v>
      </c>
      <c r="K6" s="99"/>
      <c r="L6" s="99"/>
    </row>
    <row r="7" spans="1:13" ht="31.5" customHeight="1">
      <c r="A7" s="93"/>
      <c r="B7" s="101"/>
      <c r="C7" s="93"/>
      <c r="D7" s="93"/>
      <c r="E7" s="101"/>
      <c r="F7" s="104"/>
      <c r="G7" s="93"/>
      <c r="H7" s="93"/>
      <c r="I7" s="102"/>
      <c r="J7" s="99"/>
      <c r="K7" s="75" t="s">
        <v>10</v>
      </c>
      <c r="L7" s="75" t="s">
        <v>11</v>
      </c>
    </row>
    <row r="8" spans="1:13" ht="20.25">
      <c r="A8" s="32" t="s">
        <v>12</v>
      </c>
      <c r="B8" s="36">
        <v>166868</v>
      </c>
      <c r="C8" s="40">
        <v>128253.2</v>
      </c>
      <c r="D8" s="30">
        <f>C8/B8*100</f>
        <v>76.859074238320119</v>
      </c>
      <c r="E8" s="26">
        <v>187313</v>
      </c>
      <c r="F8" s="26">
        <v>128780</v>
      </c>
      <c r="G8" s="27">
        <v>137194.6</v>
      </c>
      <c r="H8" s="29">
        <f>G8/F8*100</f>
        <v>106.53408914427706</v>
      </c>
      <c r="I8" s="26">
        <v>5494.8</v>
      </c>
      <c r="J8" s="27">
        <v>1667.1</v>
      </c>
      <c r="K8" s="31">
        <f>G8-C8</f>
        <v>8941.4000000000087</v>
      </c>
      <c r="L8" s="28"/>
    </row>
    <row r="9" spans="1:13" ht="20.25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409746.19999999995</v>
      </c>
      <c r="F9" s="37">
        <f t="shared" ref="F9:G9" si="0">F10+F11+F12+F13+F14+F15+F16+F17+F18+F19+F20+F21+F22+F23+F24+F25+F26+F27+F28+F29+F30+F31+F32+F33+F34+F35+F36+F37+F38+F39+F40+F41+F42+F43</f>
        <v>367317.5</v>
      </c>
      <c r="G9" s="37">
        <f t="shared" si="0"/>
        <v>358400.70000000007</v>
      </c>
      <c r="H9" s="29">
        <f t="shared" ref="H9:H44" si="1">G9/F9*100</f>
        <v>97.572454348077628</v>
      </c>
      <c r="I9" s="37">
        <f t="shared" ref="I9:J9" si="2">I10+I11+I12+I13+I14+I15+I16+I17+I18+I19+I20+I21+I22+I23+I24+I25+I26+I27+I28+I29+I30+I31+I32+I33+I34+I35+I36+I37+I38+I39+I40+I41+I42+I43</f>
        <v>22823.7</v>
      </c>
      <c r="J9" s="37">
        <f t="shared" si="2"/>
        <v>12861.400000000001</v>
      </c>
      <c r="K9" s="31">
        <f>G9-C9</f>
        <v>73800.400000000081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>
        <v>90.2</v>
      </c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151362.4</v>
      </c>
      <c r="G16" s="65">
        <v>151362.4</v>
      </c>
      <c r="H16" s="29">
        <f t="shared" si="1"/>
        <v>100</v>
      </c>
      <c r="I16" s="7">
        <v>12883.1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>
        <v>25.2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>
        <v>2946.8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412853.5</v>
      </c>
      <c r="D44" s="14">
        <v>104.72529463682079</v>
      </c>
      <c r="E44" s="5">
        <f t="shared" ref="E44:L44" si="3">E8+E9</f>
        <v>597059.19999999995</v>
      </c>
      <c r="F44" s="5">
        <f t="shared" si="3"/>
        <v>496097.5</v>
      </c>
      <c r="G44" s="5">
        <f t="shared" si="3"/>
        <v>495595.30000000005</v>
      </c>
      <c r="H44" s="34">
        <f t="shared" si="1"/>
        <v>99.898769899062188</v>
      </c>
      <c r="I44" s="5">
        <f t="shared" si="3"/>
        <v>28318.5</v>
      </c>
      <c r="J44" s="5">
        <f t="shared" si="3"/>
        <v>14528.500000000002</v>
      </c>
      <c r="K44" s="5">
        <f t="shared" si="3"/>
        <v>82741.80000000009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.19685039370078741" top="0.19685039370078741" bottom="0.19685039370078741" header="0" footer="0"/>
  <pageSetup paperSize="9" scale="53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105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1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103</v>
      </c>
      <c r="J6" s="99" t="s">
        <v>9</v>
      </c>
      <c r="K6" s="99"/>
      <c r="L6" s="99"/>
    </row>
    <row r="7" spans="1:13" ht="31.5" customHeight="1">
      <c r="A7" s="93"/>
      <c r="B7" s="101"/>
      <c r="C7" s="93"/>
      <c r="D7" s="93"/>
      <c r="E7" s="101"/>
      <c r="F7" s="104"/>
      <c r="G7" s="93"/>
      <c r="H7" s="93"/>
      <c r="I7" s="102"/>
      <c r="J7" s="99"/>
      <c r="K7" s="76" t="s">
        <v>10</v>
      </c>
      <c r="L7" s="76" t="s">
        <v>11</v>
      </c>
    </row>
    <row r="8" spans="1:13" ht="20.25">
      <c r="A8" s="32" t="s">
        <v>12</v>
      </c>
      <c r="B8" s="36">
        <v>166868</v>
      </c>
      <c r="C8" s="40">
        <v>132209.9</v>
      </c>
      <c r="D8" s="30">
        <f>C8/B8*100</f>
        <v>79.230229882302169</v>
      </c>
      <c r="E8" s="26">
        <v>187313</v>
      </c>
      <c r="F8" s="26">
        <v>128780</v>
      </c>
      <c r="G8" s="27">
        <v>141723.70000000001</v>
      </c>
      <c r="H8" s="29">
        <f>G8/F8*100</f>
        <v>110.05101723870168</v>
      </c>
      <c r="I8" s="26">
        <v>10023.9</v>
      </c>
      <c r="J8" s="26">
        <v>4529.1000000000004</v>
      </c>
      <c r="K8" s="31">
        <f>G8-C8</f>
        <v>9513.8000000000175</v>
      </c>
      <c r="L8" s="28"/>
    </row>
    <row r="9" spans="1:13" ht="20.25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411135.39999999997</v>
      </c>
      <c r="F9" s="37">
        <f t="shared" ref="F9:G9" si="0">F10+F11+F12+F13+F14+F15+F16+F17+F18+F19+F20+F21+F22+F23+F24+F25+F26+F27+F28+F29+F30+F31+F32+F33+F34+F35+F36+F37+F38+F39+F40+F41+F42+F43</f>
        <v>371482.70000000013</v>
      </c>
      <c r="G9" s="37">
        <f t="shared" si="0"/>
        <v>371482.40000000014</v>
      </c>
      <c r="H9" s="29">
        <f t="shared" ref="H9:H44" si="1">G9/F9*100</f>
        <v>99.999919242538084</v>
      </c>
      <c r="I9" s="37">
        <f t="shared" ref="I9:J9" si="2">I10+I11+I12+I13+I14+I15+I16+I17+I18+I19+I20+I21+I22+I23+I24+I25+I26+I27+I28+I29+I30+I31+I32+I33+I34+I35+I36+I37+I38+I39+I40+I41+I42+I43</f>
        <v>35905.200000000004</v>
      </c>
      <c r="J9" s="37">
        <f t="shared" si="2"/>
        <v>13081.5</v>
      </c>
      <c r="K9" s="31">
        <f>G9-C9</f>
        <v>86882.100000000151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1"/>
        <v>100</v>
      </c>
      <c r="I10" s="7">
        <v>8314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1"/>
        <v>100</v>
      </c>
      <c r="I11" s="7">
        <v>2187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1"/>
        <v>100</v>
      </c>
      <c r="I12" s="7">
        <v>1638</v>
      </c>
      <c r="J12" s="7">
        <v>819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1"/>
        <v>100</v>
      </c>
      <c r="I13" s="7">
        <v>109.5</v>
      </c>
      <c r="J13" s="7">
        <v>109.5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1"/>
        <v>100</v>
      </c>
      <c r="I14" s="7">
        <v>1.5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1"/>
        <v>100</v>
      </c>
      <c r="I16" s="7">
        <v>15789.8</v>
      </c>
      <c r="J16" s="7">
        <v>2906.7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1"/>
        <v>100</v>
      </c>
      <c r="I17" s="7">
        <v>19.899999999999999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1"/>
        <v>100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1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1"/>
        <v>100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1"/>
        <v>100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1"/>
        <v>100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1"/>
        <v>100</v>
      </c>
      <c r="I37" s="7">
        <v>3928.2</v>
      </c>
      <c r="J37" s="7">
        <v>3928.2</v>
      </c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416810.19999999995</v>
      </c>
      <c r="D44" s="14">
        <v>104.72529463682079</v>
      </c>
      <c r="E44" s="5">
        <f t="shared" ref="E44:L44" si="3">E8+E9</f>
        <v>598448.39999999991</v>
      </c>
      <c r="F44" s="5">
        <f t="shared" si="3"/>
        <v>500262.70000000013</v>
      </c>
      <c r="G44" s="5">
        <f t="shared" si="3"/>
        <v>513206.10000000015</v>
      </c>
      <c r="H44" s="34">
        <f t="shared" si="1"/>
        <v>102.58732062174533</v>
      </c>
      <c r="I44" s="5">
        <f t="shared" si="3"/>
        <v>45929.100000000006</v>
      </c>
      <c r="J44" s="5">
        <f t="shared" si="3"/>
        <v>17610.599999999999</v>
      </c>
      <c r="K44" s="5">
        <f t="shared" si="3"/>
        <v>96395.900000000169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4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H8" sqref="H8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106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1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103</v>
      </c>
      <c r="J6" s="99" t="s">
        <v>9</v>
      </c>
      <c r="K6" s="99"/>
      <c r="L6" s="99"/>
    </row>
    <row r="7" spans="1:13" ht="31.5" customHeight="1">
      <c r="A7" s="93"/>
      <c r="B7" s="101"/>
      <c r="C7" s="93"/>
      <c r="D7" s="93"/>
      <c r="E7" s="101"/>
      <c r="F7" s="104"/>
      <c r="G7" s="93"/>
      <c r="H7" s="93"/>
      <c r="I7" s="102"/>
      <c r="J7" s="99"/>
      <c r="K7" s="77" t="s">
        <v>10</v>
      </c>
      <c r="L7" s="77" t="s">
        <v>11</v>
      </c>
    </row>
    <row r="8" spans="1:13" ht="20.25">
      <c r="A8" s="32" t="s">
        <v>12</v>
      </c>
      <c r="B8" s="36">
        <v>166868</v>
      </c>
      <c r="C8" s="40">
        <v>136109.70000000001</v>
      </c>
      <c r="D8" s="30">
        <f>C8/B8*100</f>
        <v>81.567286717645089</v>
      </c>
      <c r="E8" s="26">
        <v>187313</v>
      </c>
      <c r="F8" s="26">
        <v>128780</v>
      </c>
      <c r="G8" s="27">
        <v>145711.6</v>
      </c>
      <c r="H8" s="29">
        <f>G8/F8*100</f>
        <v>113.14769374126416</v>
      </c>
      <c r="I8" s="26">
        <v>14011.8</v>
      </c>
      <c r="J8" s="26">
        <v>3987.9</v>
      </c>
      <c r="K8" s="31">
        <f>G8-C8</f>
        <v>9601.8999999999942</v>
      </c>
      <c r="L8" s="28"/>
    </row>
    <row r="9" spans="1:13" ht="20.25">
      <c r="A9" s="4" t="s">
        <v>13</v>
      </c>
      <c r="B9" s="35">
        <v>363743.3</v>
      </c>
      <c r="C9" s="41">
        <v>284981</v>
      </c>
      <c r="D9" s="30">
        <f>C9/B9*100</f>
        <v>78.346735183850811</v>
      </c>
      <c r="E9" s="37">
        <f>E10+E11+E12+E13+E14+E15+E16+E17+E18+E19+E20+E21+E22+E23+E24+E25+E26+E27+E28+E29+E30+E31+E32+E33+E34+E35+E36+E37+E38+E39+E40+E41+E42+E43</f>
        <v>411135.39999999997</v>
      </c>
      <c r="F9" s="37">
        <f>F10+F11+F12+F13+F14+F15+F16+F17+F18+F19+F20+F21+F22+F23+F24+F25+F26+F27+F28+F29+F30+F31+F32+F33+F34+F35+F36+F37+F38+F39+F40+F41+F42+F43</f>
        <v>371986.3000000001</v>
      </c>
      <c r="G9" s="37">
        <f>G10+G11+G12+G13+G14+G15+G16+G17+G18+G19+G20+G21+G22+G23+G24+G25+G26+G27+G28+G29+G30+G31+G32+G33+G34+G35+G36+G37+G38+G39+G40+G41+G42+G43</f>
        <v>371986.00000000012</v>
      </c>
      <c r="H9" s="29">
        <f t="shared" ref="H9:H44" si="0">G9/F9*100</f>
        <v>99.999919351868598</v>
      </c>
      <c r="I9" s="37">
        <f>I10+I11+I12+I13+I14+I15+I16+I17+I18+I19+I20+I21+I22+I23+I24+I25+I26+I27+I28+I29+I30+I31+I32+I33+I34+I35+I36+I37+I38+I39+I40+I41+I42+I43</f>
        <v>36408.800000000003</v>
      </c>
      <c r="J9" s="37">
        <f>J10+J11+J12+J13+J14+J15+J16+J17+J18+J19+J20+J21+J22+J23+J24+J25+J26+J27+J28+J29+J30+J31+J32+J33+J34+J35+J36+J37+J38+J39+J40+J41+J42+J43</f>
        <v>503.6</v>
      </c>
      <c r="K9" s="31">
        <f>G9-C9</f>
        <v>87005.000000000116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100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100</v>
      </c>
      <c r="I11" s="7">
        <v>2187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100</v>
      </c>
      <c r="I12" s="7">
        <v>1638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100</v>
      </c>
      <c r="I13" s="7">
        <v>109.5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100</v>
      </c>
      <c r="I14" s="7">
        <v>1.5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>
        <v>90.2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0"/>
        <v>100</v>
      </c>
      <c r="I16" s="7">
        <v>15789.8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100</v>
      </c>
      <c r="I17" s="7">
        <v>19.899999999999999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100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100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100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0"/>
        <v>100</v>
      </c>
      <c r="I26" s="7">
        <v>25.2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100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>
        <f t="shared" si="0"/>
        <v>100</v>
      </c>
      <c r="I36" s="7">
        <v>503.6</v>
      </c>
      <c r="J36" s="7">
        <v>503.6</v>
      </c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>
        <v>3928.2</v>
      </c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>
        <v>2946.8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530611.30000000005</v>
      </c>
      <c r="C44" s="5">
        <f>C8+C9</f>
        <v>421090.7</v>
      </c>
      <c r="D44" s="14">
        <v>104.72529463682079</v>
      </c>
      <c r="E44" s="5">
        <f t="shared" ref="E44:L44" si="1">E8+E9</f>
        <v>598448.39999999991</v>
      </c>
      <c r="F44" s="5">
        <f t="shared" si="1"/>
        <v>500766.3000000001</v>
      </c>
      <c r="G44" s="5">
        <f t="shared" si="1"/>
        <v>517697.60000000009</v>
      </c>
      <c r="H44" s="34">
        <f t="shared" si="0"/>
        <v>103.38107815961257</v>
      </c>
      <c r="I44" s="5">
        <f t="shared" si="1"/>
        <v>50420.600000000006</v>
      </c>
      <c r="J44" s="5">
        <f t="shared" si="1"/>
        <v>4491.5</v>
      </c>
      <c r="K44" s="5">
        <f t="shared" si="1"/>
        <v>96606.900000000111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1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D11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108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1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109</v>
      </c>
      <c r="J6" s="99" t="s">
        <v>9</v>
      </c>
      <c r="K6" s="99"/>
      <c r="L6" s="99"/>
    </row>
    <row r="7" spans="1:13" ht="53.25" customHeight="1">
      <c r="A7" s="93"/>
      <c r="B7" s="101"/>
      <c r="C7" s="93"/>
      <c r="D7" s="93"/>
      <c r="E7" s="101"/>
      <c r="F7" s="104"/>
      <c r="G7" s="93"/>
      <c r="H7" s="93"/>
      <c r="I7" s="102"/>
      <c r="J7" s="99"/>
      <c r="K7" s="78" t="s">
        <v>10</v>
      </c>
      <c r="L7" s="78" t="s">
        <v>11</v>
      </c>
    </row>
    <row r="8" spans="1:13" ht="20.25">
      <c r="A8" s="32" t="s">
        <v>12</v>
      </c>
      <c r="B8" s="36">
        <v>166868</v>
      </c>
      <c r="C8" s="40">
        <v>141820.20000000001</v>
      </c>
      <c r="D8" s="30">
        <f>C8/B8*100</f>
        <v>84.989452741088769</v>
      </c>
      <c r="E8" s="26">
        <v>187313</v>
      </c>
      <c r="F8" s="26">
        <v>128780</v>
      </c>
      <c r="G8" s="27">
        <v>149210.4</v>
      </c>
      <c r="H8" s="29">
        <f>G8/E8*100</f>
        <v>79.658325903701282</v>
      </c>
      <c r="I8" s="26">
        <v>1526.9</v>
      </c>
      <c r="J8" s="26">
        <v>1526.9</v>
      </c>
      <c r="K8" s="31">
        <f>G8-C8</f>
        <v>7390.1999999999825</v>
      </c>
      <c r="L8" s="28"/>
    </row>
    <row r="9" spans="1:13" ht="20.25">
      <c r="A9" s="4" t="s">
        <v>13</v>
      </c>
      <c r="B9" s="35">
        <v>361437.7</v>
      </c>
      <c r="C9" s="41">
        <v>308616.40000000002</v>
      </c>
      <c r="D9" s="30">
        <f>C9/B9*100</f>
        <v>85.385780177330702</v>
      </c>
      <c r="E9" s="37">
        <f>E10+E11+E12+E13+E14+E15+E16+E17+E18+E19+E20+E21+E22+E23+E24+E25+E26+E27+E28+E29+E30+E31+E32+E33+E34+E35+E36+E37+E38+E39+E40+E41+E42+E43</f>
        <v>423595.5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380674.90000000008</v>
      </c>
      <c r="H9" s="29">
        <f t="shared" ref="H9:H44" si="0">G9/E9*100</f>
        <v>89.867550528747373</v>
      </c>
      <c r="I9" s="37">
        <f>I10+I11+I12+I13+I14+I15+I16+I17+I18+I19+I20+I21+I22+I23+I24+I25+I26+I27+I28+I29+I30+I31+I32+I33+I34+I35+I36+I37+I38+I39+I40+I41+I42+I43</f>
        <v>8688.9</v>
      </c>
      <c r="J9" s="37">
        <f>J10+J11+J12+J13+J14+J15+J16+J17+J18+J19+J20+J21+J22+J23+J24+J25+J26+J27+J28+J29+J30+J31+J32+J33+J34+J35+J36+J37+J38+J39+J40+J41+J42+J43</f>
        <v>8688.9</v>
      </c>
      <c r="K9" s="31">
        <f>G9-C9</f>
        <v>72058.500000000058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69.999348498288555</v>
      </c>
      <c r="I10" s="7"/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70.003696237839563</v>
      </c>
      <c r="I11" s="7"/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94.997353834155035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77.066525222634766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67.750677506775077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155133.6</v>
      </c>
      <c r="F16" s="13">
        <v>154091.9</v>
      </c>
      <c r="G16" s="65">
        <v>154091.9</v>
      </c>
      <c r="H16" s="29">
        <f t="shared" si="0"/>
        <v>99.328514261256089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70.018816642274714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70.004297378599063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71.666666666666657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74.994472695113856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69.972451790633599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 t="e">
        <f t="shared" si="0"/>
        <v>#DIV/0!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1018.3</v>
      </c>
      <c r="F26" s="13">
        <v>1018.3</v>
      </c>
      <c r="G26" s="65">
        <v>1018.3</v>
      </c>
      <c r="H26" s="29">
        <f t="shared" si="0"/>
        <v>100</v>
      </c>
      <c r="I26" s="7">
        <v>7</v>
      </c>
      <c r="J26" s="7">
        <v>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75.019255455712454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>
        <v>8681.9</v>
      </c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528305.69999999995</v>
      </c>
      <c r="C44" s="5">
        <f>C8+C9</f>
        <v>450436.60000000003</v>
      </c>
      <c r="D44" s="5">
        <f>C44/B44*100</f>
        <v>85.260598172611054</v>
      </c>
      <c r="E44" s="5">
        <f t="shared" ref="E44:L44" si="1">E8+E9</f>
        <v>610908.5</v>
      </c>
      <c r="F44" s="5">
        <f t="shared" si="1"/>
        <v>509455.20000000007</v>
      </c>
      <c r="G44" s="5">
        <f t="shared" si="1"/>
        <v>529885.30000000005</v>
      </c>
      <c r="H44" s="34">
        <f t="shared" si="0"/>
        <v>86.737260980981617</v>
      </c>
      <c r="I44" s="5">
        <f t="shared" si="1"/>
        <v>10215.799999999999</v>
      </c>
      <c r="J44" s="5">
        <f t="shared" si="1"/>
        <v>10215.799999999999</v>
      </c>
      <c r="K44" s="5">
        <f t="shared" si="1"/>
        <v>79448.700000000041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autoFilter ref="A1:L4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8740157480314965" right="0" top="0" bottom="0" header="0" footer="0"/>
  <pageSetup paperSize="9" scale="53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110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1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109</v>
      </c>
      <c r="J6" s="99" t="s">
        <v>9</v>
      </c>
      <c r="K6" s="99"/>
      <c r="L6" s="99"/>
    </row>
    <row r="7" spans="1:13" ht="53.25" customHeight="1">
      <c r="A7" s="93"/>
      <c r="B7" s="101"/>
      <c r="C7" s="93"/>
      <c r="D7" s="93"/>
      <c r="E7" s="101"/>
      <c r="F7" s="104"/>
      <c r="G7" s="93"/>
      <c r="H7" s="93"/>
      <c r="I7" s="102"/>
      <c r="J7" s="99"/>
      <c r="K7" s="79" t="s">
        <v>10</v>
      </c>
      <c r="L7" s="79" t="s">
        <v>11</v>
      </c>
    </row>
    <row r="8" spans="1:13" ht="20.25">
      <c r="A8" s="32" t="s">
        <v>12</v>
      </c>
      <c r="B8" s="36">
        <v>166868</v>
      </c>
      <c r="C8" s="40">
        <v>145145.79999999999</v>
      </c>
      <c r="D8" s="30">
        <f>C8/B8*100</f>
        <v>86.982405254452615</v>
      </c>
      <c r="E8" s="26">
        <v>187313</v>
      </c>
      <c r="F8" s="26">
        <v>128780</v>
      </c>
      <c r="G8" s="27">
        <v>157043.6</v>
      </c>
      <c r="H8" s="29">
        <f>G8/E8*100</f>
        <v>83.840203296087296</v>
      </c>
      <c r="I8" s="26">
        <v>9360.2000000000007</v>
      </c>
      <c r="J8" s="26">
        <v>7833.2</v>
      </c>
      <c r="K8" s="31">
        <f>G8-C8</f>
        <v>11897.800000000017</v>
      </c>
      <c r="L8" s="28"/>
    </row>
    <row r="9" spans="1:13" ht="20.25">
      <c r="A9" s="4" t="s">
        <v>13</v>
      </c>
      <c r="B9" s="35">
        <v>361437.7</v>
      </c>
      <c r="C9" s="41">
        <v>309673.7</v>
      </c>
      <c r="D9" s="30">
        <f>C9/B9*100</f>
        <v>85.678306385858477</v>
      </c>
      <c r="E9" s="37">
        <f>E10+E11+E12+E13+E14+E15+E16+E17+E18+E19+E20+E21+E22+E23+E24+E25+E26+E27+E28+E29+E30+E31+E32+E33+E34+E35+E36+E37+E38+E39+E40+E41+E42+E43</f>
        <v>436237.19999999995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400932.7</v>
      </c>
      <c r="H9" s="29">
        <f t="shared" ref="H9:H44" si="0">G9/E9*100</f>
        <v>91.907040481646234</v>
      </c>
      <c r="I9" s="37">
        <f>I10+I11+I12+I13+I14+I15+I16+I17+I18+I19+I20+I21+I22+I23+I24+I25+I26+I27+I28+I29+I30+I31+I32+I33+I34+I35+I36+I37+I38+I39+I40+I41+I42+I43</f>
        <v>28750.6</v>
      </c>
      <c r="J9" s="37">
        <f>J10+J11+J12+J13+J14+J15+J16+J17+J18+J19+J20+J21+J22+J23+J24+J25+J26+J27+J28+J29+J30+J31+J32+J33+J34+J35+J36+J37+J38+J39+J40+J41+J42+J43</f>
        <v>20061.7</v>
      </c>
      <c r="K9" s="31">
        <f>G9-C9</f>
        <v>91259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>
        <v>4988.6000000000004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>
        <v>3306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>
        <v>136.9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>
        <v>2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>
        <v>11.6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>
        <v>205.7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>
        <v>239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528305.69999999995</v>
      </c>
      <c r="C44" s="5">
        <f>C8+C9</f>
        <v>454819.5</v>
      </c>
      <c r="D44" s="5">
        <f>C44/B44*100</f>
        <v>86.090212541715914</v>
      </c>
      <c r="E44" s="5">
        <f t="shared" ref="E44:L44" si="1">E8+E9</f>
        <v>623550.19999999995</v>
      </c>
      <c r="F44" s="5">
        <f t="shared" si="1"/>
        <v>509455.20000000007</v>
      </c>
      <c r="G44" s="5">
        <f t="shared" si="1"/>
        <v>557976.30000000005</v>
      </c>
      <c r="H44" s="34">
        <f t="shared" si="0"/>
        <v>89.483781738823936</v>
      </c>
      <c r="I44" s="5">
        <f t="shared" si="1"/>
        <v>38110.800000000003</v>
      </c>
      <c r="J44" s="5">
        <f t="shared" si="1"/>
        <v>27894.9</v>
      </c>
      <c r="K44" s="5">
        <f t="shared" si="1"/>
        <v>103156.80000000002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49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C1" workbookViewId="0">
      <selection activeCell="C1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112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1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109</v>
      </c>
      <c r="J6" s="99" t="s">
        <v>9</v>
      </c>
      <c r="K6" s="99"/>
      <c r="L6" s="99"/>
    </row>
    <row r="7" spans="1:13" ht="53.25" customHeight="1">
      <c r="A7" s="93"/>
      <c r="B7" s="101"/>
      <c r="C7" s="93"/>
      <c r="D7" s="93"/>
      <c r="E7" s="101"/>
      <c r="F7" s="104"/>
      <c r="G7" s="93"/>
      <c r="H7" s="93"/>
      <c r="I7" s="102"/>
      <c r="J7" s="99"/>
      <c r="K7" s="80" t="s">
        <v>10</v>
      </c>
      <c r="L7" s="80" t="s">
        <v>11</v>
      </c>
    </row>
    <row r="8" spans="1:13" ht="20.25">
      <c r="A8" s="32" t="s">
        <v>12</v>
      </c>
      <c r="B8" s="36">
        <v>166868</v>
      </c>
      <c r="C8" s="40">
        <v>150816.79999999999</v>
      </c>
      <c r="D8" s="30">
        <f>C8/B8*100</f>
        <v>90.380899872953464</v>
      </c>
      <c r="E8" s="26">
        <v>187313</v>
      </c>
      <c r="F8" s="26">
        <v>128780</v>
      </c>
      <c r="G8" s="27">
        <v>163808.5</v>
      </c>
      <c r="H8" s="29">
        <f>G8/E8*100</f>
        <v>87.45175188054219</v>
      </c>
      <c r="I8" s="26">
        <v>16125.1</v>
      </c>
      <c r="J8" s="26">
        <v>6764.9</v>
      </c>
      <c r="K8" s="31">
        <f>G8-C8</f>
        <v>12991.700000000012</v>
      </c>
      <c r="L8" s="28"/>
    </row>
    <row r="9" spans="1:13" ht="20.25">
      <c r="A9" s="4" t="s">
        <v>13</v>
      </c>
      <c r="B9" s="35">
        <v>362747.5</v>
      </c>
      <c r="C9" s="41">
        <v>310949</v>
      </c>
      <c r="D9" s="30">
        <f>C9/B9*100</f>
        <v>85.720508066906049</v>
      </c>
      <c r="E9" s="37">
        <f>E10+E11+E12+E13+E14+E15+E16+E17+E18+E19+E20+E21+E22+E23+E24+E25+E26+E27+E28+E29+E30+E31+E32+E33+E34+E35+E36+E37+E38+E39+E40+E41+E42+E43</f>
        <v>446237.19999999995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410932.7</v>
      </c>
      <c r="H9" s="29">
        <f t="shared" ref="H9:H44" si="0">G9/E9*100</f>
        <v>92.088400518827214</v>
      </c>
      <c r="I9" s="37">
        <f>I10+I11+I12+I13+I14+I15+I16+I17+I18+I19+I20+I21+I22+I23+I24+I25+I26+I27+I28+I29+I30+I31+I32+I33+I34+I35+I36+I37+I38+I39+I40+I41+I42+I43</f>
        <v>38750.6</v>
      </c>
      <c r="J9" s="37">
        <f>J10+J11+J12+J13+J14+J15+J16+J17+J18+J19+J20+J21+J22+J23+J24+J25+J26+J27+J28+J29+J30+J31+J32+J33+J34+J35+J36+J37+J38+J39+J40+J41+J42+J43</f>
        <v>10000</v>
      </c>
      <c r="K9" s="31">
        <f>G9-C9</f>
        <v>99983.700000000012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>
        <v>10000</v>
      </c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529615.5</v>
      </c>
      <c r="C44" s="5">
        <f>C8+C9</f>
        <v>461765.8</v>
      </c>
      <c r="D44" s="5">
        <f>C44/B44*100</f>
        <v>87.188875703222436</v>
      </c>
      <c r="E44" s="5">
        <f t="shared" ref="E44:L44" si="1">E8+E9</f>
        <v>633550.19999999995</v>
      </c>
      <c r="F44" s="5">
        <f t="shared" si="1"/>
        <v>509455.20000000007</v>
      </c>
      <c r="G44" s="5">
        <f t="shared" si="1"/>
        <v>574741.19999999995</v>
      </c>
      <c r="H44" s="34">
        <f t="shared" si="0"/>
        <v>90.717546928404417</v>
      </c>
      <c r="I44" s="5">
        <f t="shared" si="1"/>
        <v>54875.7</v>
      </c>
      <c r="J44" s="5">
        <f t="shared" si="1"/>
        <v>16764.900000000001</v>
      </c>
      <c r="K44" s="5">
        <f t="shared" si="1"/>
        <v>112975.40000000002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48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I8" sqref="I8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113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5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109</v>
      </c>
      <c r="J6" s="99" t="s">
        <v>9</v>
      </c>
      <c r="K6" s="99"/>
      <c r="L6" s="99"/>
    </row>
    <row r="7" spans="1:13" ht="28.5" customHeight="1">
      <c r="A7" s="93"/>
      <c r="B7" s="101"/>
      <c r="C7" s="93"/>
      <c r="D7" s="93"/>
      <c r="E7" s="101"/>
      <c r="F7" s="104"/>
      <c r="G7" s="93"/>
      <c r="H7" s="93"/>
      <c r="I7" s="102"/>
      <c r="J7" s="99"/>
      <c r="K7" s="81" t="s">
        <v>10</v>
      </c>
      <c r="L7" s="81" t="s">
        <v>11</v>
      </c>
    </row>
    <row r="8" spans="1:13" ht="20.25">
      <c r="A8" s="32" t="s">
        <v>12</v>
      </c>
      <c r="B8" s="36">
        <v>166868</v>
      </c>
      <c r="C8" s="40">
        <v>152884.29999999999</v>
      </c>
      <c r="D8" s="30">
        <f>C8/B8*100</f>
        <v>91.619903156986354</v>
      </c>
      <c r="E8" s="26">
        <v>187313</v>
      </c>
      <c r="F8" s="26">
        <v>128780</v>
      </c>
      <c r="G8" s="27">
        <v>169355.2</v>
      </c>
      <c r="H8" s="29">
        <f>G8/E8*100</f>
        <v>90.412945177323522</v>
      </c>
      <c r="I8" s="26">
        <v>21671.8</v>
      </c>
      <c r="J8" s="26">
        <v>5546.7</v>
      </c>
      <c r="K8" s="31">
        <f>G8-C8</f>
        <v>16470.900000000023</v>
      </c>
      <c r="L8" s="28"/>
    </row>
    <row r="9" spans="1:13" ht="20.25">
      <c r="A9" s="4" t="s">
        <v>13</v>
      </c>
      <c r="B9" s="35">
        <v>362747.5</v>
      </c>
      <c r="C9" s="41">
        <v>310949</v>
      </c>
      <c r="D9" s="30">
        <f>C9/B9*100</f>
        <v>85.720508066906049</v>
      </c>
      <c r="E9" s="37">
        <f>E10+E11+E12+E13+E14+E15+E16+E17+E18+E19+E20+E21+E22+E23+E24+E25+E26+E27+E28+E29+E30+E31+E32+E33+E34+E35+E36+E37+E38+E39+E40+E41+E42+E43</f>
        <v>446237.19999999995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417977.30000000005</v>
      </c>
      <c r="H9" s="29">
        <f t="shared" ref="H9:H44" si="0">G9/E9*100</f>
        <v>93.667067649223341</v>
      </c>
      <c r="I9" s="37">
        <f>I10+I11+I12+I13+I14+I15+I16+I17+I18+I19+I20+I21+I22+I23+I24+I25+I26+I27+I28+I29+I30+I31+I32+I33+I34+I35+I36+I37+I38+I39+I40+I41+I42+I43</f>
        <v>45795.200000000004</v>
      </c>
      <c r="J9" s="37">
        <f>J10+J11+J12+J13+J14+J15+J16+J17+J18+J19+J20+J21+J22+J23+J24+J25+J26+J27+J28+J29+J30+J31+J32+J33+J34+J35+J36+J37+J38+J39+J40+J41+J42+J43</f>
        <v>7044.6</v>
      </c>
      <c r="K9" s="31">
        <f>G9-C9</f>
        <v>107028.30000000005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79815.199999999997</v>
      </c>
      <c r="H10" s="29">
        <f t="shared" si="0"/>
        <v>79.999599075869881</v>
      </c>
      <c r="I10" s="7">
        <v>9977.2000000000007</v>
      </c>
      <c r="J10" s="7">
        <v>4988.6000000000004</v>
      </c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20995</v>
      </c>
      <c r="H11" s="29">
        <f t="shared" si="0"/>
        <v>80.002591177042177</v>
      </c>
      <c r="I11" s="7">
        <v>2624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41644.400000000001</v>
      </c>
      <c r="H12" s="29">
        <f t="shared" si="0"/>
        <v>96.664902556103371</v>
      </c>
      <c r="I12" s="7">
        <v>3665.2</v>
      </c>
      <c r="J12" s="7">
        <v>359.2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>
        <v>273.8</v>
      </c>
      <c r="J13" s="7">
        <v>136.9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>
        <v>4</v>
      </c>
      <c r="J14" s="7">
        <v>2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>
        <v>9972.7999999999993</v>
      </c>
      <c r="J16" s="7">
        <v>173.6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>
        <v>47.8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>
        <v>23.2</v>
      </c>
      <c r="J18" s="7">
        <v>11.6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>
        <v>37.6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>
        <v>3.6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>
        <v>32.4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529615.5</v>
      </c>
      <c r="C44" s="5">
        <f>C8+C9</f>
        <v>463833.3</v>
      </c>
      <c r="D44" s="5">
        <f>C44/B44*100</f>
        <v>87.579253250707339</v>
      </c>
      <c r="E44" s="5">
        <f t="shared" ref="E44:L44" si="1">E8+E9</f>
        <v>633550.19999999995</v>
      </c>
      <c r="F44" s="5">
        <f t="shared" si="1"/>
        <v>509455.20000000007</v>
      </c>
      <c r="G44" s="5">
        <f t="shared" si="1"/>
        <v>587332.5</v>
      </c>
      <c r="H44" s="34">
        <f t="shared" si="0"/>
        <v>92.70496639413895</v>
      </c>
      <c r="I44" s="5">
        <f t="shared" si="1"/>
        <v>67467</v>
      </c>
      <c r="J44" s="5">
        <f t="shared" si="1"/>
        <v>12591.3</v>
      </c>
      <c r="K44" s="5">
        <f t="shared" si="1"/>
        <v>123499.20000000007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1.1811023622047245" right="0.19685039370078741" top="0.19685039370078741" bottom="0.19685039370078741" header="0" footer="0"/>
  <pageSetup paperSize="9" scale="5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55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49</v>
      </c>
      <c r="G6" s="91" t="s">
        <v>6</v>
      </c>
      <c r="H6" s="91" t="s">
        <v>7</v>
      </c>
      <c r="I6" s="102" t="s">
        <v>54</v>
      </c>
      <c r="J6" s="99" t="s">
        <v>9</v>
      </c>
      <c r="K6" s="99"/>
      <c r="L6" s="99"/>
    </row>
    <row r="7" spans="1:13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43" t="s">
        <v>10</v>
      </c>
      <c r="L7" s="43" t="s">
        <v>11</v>
      </c>
    </row>
    <row r="8" spans="1:13" ht="20.25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3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D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114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5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109</v>
      </c>
      <c r="J6" s="99" t="s">
        <v>9</v>
      </c>
      <c r="K6" s="99"/>
      <c r="L6" s="99"/>
    </row>
    <row r="7" spans="1:13" ht="28.5" customHeight="1">
      <c r="A7" s="93"/>
      <c r="B7" s="101"/>
      <c r="C7" s="93"/>
      <c r="D7" s="93"/>
      <c r="E7" s="101"/>
      <c r="F7" s="104"/>
      <c r="G7" s="93"/>
      <c r="H7" s="93"/>
      <c r="I7" s="102"/>
      <c r="J7" s="99"/>
      <c r="K7" s="82" t="s">
        <v>10</v>
      </c>
      <c r="L7" s="82" t="s">
        <v>11</v>
      </c>
    </row>
    <row r="8" spans="1:13" ht="20.25">
      <c r="A8" s="32" t="s">
        <v>12</v>
      </c>
      <c r="B8" s="36">
        <v>166868</v>
      </c>
      <c r="C8" s="40">
        <v>157062.70000000001</v>
      </c>
      <c r="D8" s="30">
        <f>C8/B8*100</f>
        <v>94.123918306685525</v>
      </c>
      <c r="E8" s="26">
        <v>187313</v>
      </c>
      <c r="F8" s="26">
        <v>128780</v>
      </c>
      <c r="G8" s="27">
        <v>176247</v>
      </c>
      <c r="H8" s="29">
        <f>G8/E8*100</f>
        <v>94.092241328685148</v>
      </c>
      <c r="I8" s="26">
        <v>28563.599999999999</v>
      </c>
      <c r="J8" s="26">
        <v>6891.8</v>
      </c>
      <c r="K8" s="31">
        <f>G8-C8</f>
        <v>19184.299999999988</v>
      </c>
      <c r="L8" s="28"/>
    </row>
    <row r="9" spans="1:13" ht="20.25">
      <c r="A9" s="4" t="s">
        <v>13</v>
      </c>
      <c r="B9" s="35">
        <v>365819.8</v>
      </c>
      <c r="C9" s="41">
        <v>314500.5</v>
      </c>
      <c r="D9" s="30">
        <f>C9/B9*100</f>
        <v>85.971426368939035</v>
      </c>
      <c r="E9" s="37">
        <f>E10+E11+E12+E13+E14+E15+E16+E17+E18+E19+E20+E21+E22+E23+E24+E25+E26+E27+E28+E29+E30+E31+E32+E33+E34+E35+E36+E37+E38+E39+E40+E41+E42+E43</f>
        <v>447102.29999999993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418842.4</v>
      </c>
      <c r="H9" s="29">
        <f t="shared" ref="H9:H44" si="0">G9/E9*100</f>
        <v>93.679321264954368</v>
      </c>
      <c r="I9" s="37">
        <f>I10+I11+I12+I13+I14+I15+I16+I17+I18+I19+I20+I21+I22+I23+I24+I25+I26+I27+I28+I29+I30+I31+I32+I33+I34+I35+I36+I37+I38+I39+I40+I41+I42+I43</f>
        <v>46660.3</v>
      </c>
      <c r="J9" s="37">
        <f>J10+J11+J12+J13+J14+J15+J16+J17+J18+J19+J20+J21+J22+J23+J24+J25+J26+J27+J28+J29+J30+J31+J32+J33+J34+J35+J36+J37+J38+J39+J40+J41+J42+J43</f>
        <v>865.09999999999991</v>
      </c>
      <c r="K9" s="31">
        <f>G9-C9</f>
        <v>104341.90000000002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79815.199999999997</v>
      </c>
      <c r="H10" s="29">
        <f t="shared" si="0"/>
        <v>79.999599075869881</v>
      </c>
      <c r="I10" s="7">
        <v>9977.2000000000007</v>
      </c>
      <c r="J10" s="7"/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20995</v>
      </c>
      <c r="H11" s="29">
        <f t="shared" si="0"/>
        <v>80.002591177042177</v>
      </c>
      <c r="I11" s="7">
        <v>2624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41644.400000000001</v>
      </c>
      <c r="H12" s="29">
        <f t="shared" si="0"/>
        <v>96.664902556103371</v>
      </c>
      <c r="I12" s="7">
        <v>3665.2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>
        <v>4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>
        <v>9972.7999999999993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>
        <v>47.8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>
        <v>23.2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>
        <v>3.6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>
        <v>284.3</v>
      </c>
      <c r="J26" s="7">
        <v>38.299999999999997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471563.2</v>
      </c>
      <c r="D44" s="5">
        <f>C44/B44*100</f>
        <v>88.525248747953299</v>
      </c>
      <c r="E44" s="5">
        <f t="shared" ref="E44:L44" si="1">E8+E9</f>
        <v>634415.29999999993</v>
      </c>
      <c r="F44" s="5">
        <f t="shared" si="1"/>
        <v>509455.20000000007</v>
      </c>
      <c r="G44" s="5">
        <f t="shared" si="1"/>
        <v>595089.4</v>
      </c>
      <c r="H44" s="34">
        <f t="shared" si="0"/>
        <v>93.801237139142145</v>
      </c>
      <c r="I44" s="5">
        <f t="shared" si="1"/>
        <v>75223.899999999994</v>
      </c>
      <c r="J44" s="5">
        <f t="shared" si="1"/>
        <v>7756.9</v>
      </c>
      <c r="K44" s="5">
        <f t="shared" si="1"/>
        <v>123526.20000000001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78740157480314965" right="0" top="0" bottom="0" header="0.31496062992125984" footer="0.31496062992125984"/>
  <pageSetup paperSize="9" scale="50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115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5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116</v>
      </c>
      <c r="J6" s="99" t="s">
        <v>9</v>
      </c>
      <c r="K6" s="99"/>
      <c r="L6" s="99"/>
    </row>
    <row r="7" spans="1:13" ht="28.5" customHeight="1">
      <c r="A7" s="93"/>
      <c r="B7" s="101"/>
      <c r="C7" s="93"/>
      <c r="D7" s="93"/>
      <c r="E7" s="101"/>
      <c r="F7" s="104"/>
      <c r="G7" s="93"/>
      <c r="H7" s="93"/>
      <c r="I7" s="102"/>
      <c r="J7" s="99"/>
      <c r="K7" s="83" t="s">
        <v>10</v>
      </c>
      <c r="L7" s="83" t="s">
        <v>11</v>
      </c>
    </row>
    <row r="8" spans="1:13" ht="20.25">
      <c r="A8" s="32" t="s">
        <v>12</v>
      </c>
      <c r="B8" s="36">
        <v>166868</v>
      </c>
      <c r="C8" s="40">
        <v>164151</v>
      </c>
      <c r="D8" s="30">
        <f>C8/B8*100</f>
        <v>98.371766905578056</v>
      </c>
      <c r="E8" s="26">
        <v>197385.9</v>
      </c>
      <c r="F8" s="26">
        <v>128780</v>
      </c>
      <c r="G8" s="27">
        <v>180592.9</v>
      </c>
      <c r="H8" s="29">
        <f>G8/E8*100</f>
        <v>91.49230010856904</v>
      </c>
      <c r="I8" s="26">
        <v>4345.8999999999996</v>
      </c>
      <c r="J8" s="26">
        <v>4345.8999999999996</v>
      </c>
      <c r="K8" s="31">
        <f>G8-C8</f>
        <v>16441.899999999994</v>
      </c>
      <c r="L8" s="28"/>
    </row>
    <row r="9" spans="1:13" ht="20.25">
      <c r="A9" s="4" t="s">
        <v>13</v>
      </c>
      <c r="B9" s="35">
        <v>365819.8</v>
      </c>
      <c r="C9" s="41">
        <v>338448.49999999994</v>
      </c>
      <c r="D9" s="30">
        <f>C9/B9*100</f>
        <v>92.51781888241149</v>
      </c>
      <c r="E9" s="37">
        <f>E10+E11+E12+E13+E14+E15+E16+E17+E18+E19+E20+E21+E22+E23+E24+E25+E26+E27+E28+E29+E30+E31+E32+E33+E34+E35+E36+E37+E38+E39+E40+E41+E42+E43</f>
        <v>452578.99999999994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430978.89999999997</v>
      </c>
      <c r="H9" s="29">
        <f t="shared" ref="H9:H44" si="0">G9/E9*100</f>
        <v>95.227330477110073</v>
      </c>
      <c r="I9" s="37">
        <f>I10+I11+I12+I13+I14+I15+I16+I17+I18+I19+I20+I21+I22+I23+I24+I25+I26+I27+I28+I29+I30+I31+I32+I33+I34+I35+I36+I37+I38+I39+I40+I41+I42+I43</f>
        <v>12136.5</v>
      </c>
      <c r="J9" s="37">
        <f>J10+J11+J12+J13+J14+J15+J16+J17+J18+J19+J20+J21+J22+J23+J24+J25+J26+J27+J28+J29+J30+J31+J32+J33+J34+J35+J36+J37+J38+J39+J40+J41+J42+J43</f>
        <v>12136.5</v>
      </c>
      <c r="K9" s="31">
        <f>G9-C9</f>
        <v>92530.400000000023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84803.8</v>
      </c>
      <c r="H10" s="29">
        <f t="shared" si="0"/>
        <v>84.999724364660551</v>
      </c>
      <c r="I10" s="7">
        <v>4988.6000000000004</v>
      </c>
      <c r="J10" s="7">
        <v>4988.6000000000004</v>
      </c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22307</v>
      </c>
      <c r="H11" s="29">
        <f t="shared" si="0"/>
        <v>85.002038646643456</v>
      </c>
      <c r="I11" s="7">
        <v>1312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42003.6</v>
      </c>
      <c r="H12" s="29">
        <f t="shared" si="0"/>
        <v>97.498676917077518</v>
      </c>
      <c r="I12" s="7">
        <v>359.2</v>
      </c>
      <c r="J12" s="7">
        <v>359.2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65">
        <v>5476.7</v>
      </c>
      <c r="H32" s="29">
        <f t="shared" si="0"/>
        <v>100</v>
      </c>
      <c r="I32" s="7">
        <v>5476.7</v>
      </c>
      <c r="J32" s="7">
        <v>5476.7</v>
      </c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502599.49999999994</v>
      </c>
      <c r="D44" s="5">
        <f>C44/B44*100</f>
        <v>94.351607076415107</v>
      </c>
      <c r="E44" s="5">
        <f t="shared" ref="E44:L44" si="1">E8+E9</f>
        <v>649964.89999999991</v>
      </c>
      <c r="F44" s="5">
        <f t="shared" si="1"/>
        <v>509455.20000000007</v>
      </c>
      <c r="G44" s="5">
        <f t="shared" si="1"/>
        <v>611571.79999999993</v>
      </c>
      <c r="H44" s="34">
        <f t="shared" si="0"/>
        <v>94.093050255483035</v>
      </c>
      <c r="I44" s="5">
        <f t="shared" si="1"/>
        <v>16482.400000000001</v>
      </c>
      <c r="J44" s="5">
        <f t="shared" si="1"/>
        <v>16482.400000000001</v>
      </c>
      <c r="K44" s="5">
        <f t="shared" si="1"/>
        <v>108972.30000000002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59055118110236227" right="0.39370078740157483" top="0" bottom="0.39370078740157483" header="0" footer="0"/>
  <pageSetup paperSize="9" scale="48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selection sqref="A1:XFD1048576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117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5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116</v>
      </c>
      <c r="J6" s="99" t="s">
        <v>9</v>
      </c>
      <c r="K6" s="99"/>
      <c r="L6" s="99"/>
    </row>
    <row r="7" spans="1:13" ht="28.5" customHeight="1">
      <c r="A7" s="93"/>
      <c r="B7" s="101"/>
      <c r="C7" s="93"/>
      <c r="D7" s="93"/>
      <c r="E7" s="101"/>
      <c r="F7" s="104"/>
      <c r="G7" s="93"/>
      <c r="H7" s="93"/>
      <c r="I7" s="102"/>
      <c r="J7" s="99"/>
      <c r="K7" s="84" t="s">
        <v>10</v>
      </c>
      <c r="L7" s="84" t="s">
        <v>11</v>
      </c>
    </row>
    <row r="8" spans="1:13" ht="20.25">
      <c r="A8" s="32" t="s">
        <v>12</v>
      </c>
      <c r="B8" s="36">
        <v>166868</v>
      </c>
      <c r="C8" s="40">
        <v>167536</v>
      </c>
      <c r="D8" s="30">
        <f>C8/B8*100</f>
        <v>100.40031641776734</v>
      </c>
      <c r="E8" s="26">
        <v>197385.9</v>
      </c>
      <c r="F8" s="26">
        <v>128780</v>
      </c>
      <c r="G8" s="27">
        <v>183882.9</v>
      </c>
      <c r="H8" s="29">
        <f>G8/E8*100</f>
        <v>93.15908583135878</v>
      </c>
      <c r="I8" s="26">
        <v>7635.9</v>
      </c>
      <c r="J8" s="26">
        <v>3290</v>
      </c>
      <c r="K8" s="31">
        <f>G8-C8</f>
        <v>16346.899999999994</v>
      </c>
      <c r="L8" s="28"/>
    </row>
    <row r="9" spans="1:13" ht="20.25">
      <c r="A9" s="4" t="s">
        <v>13</v>
      </c>
      <c r="B9" s="35">
        <v>365819.8</v>
      </c>
      <c r="C9" s="41">
        <v>338469.9</v>
      </c>
      <c r="D9" s="30">
        <f>C9/B9*100</f>
        <v>92.523668757131247</v>
      </c>
      <c r="E9" s="37">
        <f>E10+E11+E12+E13+E14+E15+E16+E17+E18+E19+E20+E21+E22+E23+E24+E25+E26+E27+E28+E29+E30+E31+E32+E33+E34+E35+E36+E37+E38+E39+E40+E41+E42+E43</f>
        <v>465498.6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443724.9</v>
      </c>
      <c r="H9" s="29">
        <f t="shared" ref="H9:H44" si="0">G9/E9*100</f>
        <v>95.322499358752111</v>
      </c>
      <c r="I9" s="37">
        <f>I10+I11+I12+I13+I14+I15+I16+I17+I18+I19+I20+I21+I22+I23+I24+I25+I26+I27+I28+I29+I30+I31+I32+I33+I34+I35+I36+I37+I38+I39+I40+I41+I42+I43</f>
        <v>24882.5</v>
      </c>
      <c r="J9" s="37">
        <f>J10+J11+J12+J13+J14+J15+J16+J17+J18+J19+J20+J21+J22+J23+J24+J25+J26+J27+J28+J29+J30+J31+J32+J33+J34+J35+J36+J37+J38+J39+J40+J41+J42+J43</f>
        <v>12746</v>
      </c>
      <c r="K9" s="31">
        <f>G9-C9</f>
        <v>105255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84803.8</v>
      </c>
      <c r="H10" s="29">
        <f t="shared" si="0"/>
        <v>84.999724364660551</v>
      </c>
      <c r="I10" s="7">
        <v>4988.6000000000004</v>
      </c>
      <c r="J10" s="7"/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22307</v>
      </c>
      <c r="H11" s="29">
        <f t="shared" si="0"/>
        <v>85.002038646643456</v>
      </c>
      <c r="I11" s="7">
        <v>1312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42003.6</v>
      </c>
      <c r="H12" s="29">
        <f t="shared" si="0"/>
        <v>97.498676917077518</v>
      </c>
      <c r="I12" s="7">
        <v>359.2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174037.8</v>
      </c>
      <c r="F16" s="13">
        <v>154091.9</v>
      </c>
      <c r="G16" s="65">
        <v>174037.8</v>
      </c>
      <c r="H16" s="29">
        <f t="shared" si="0"/>
        <v>100</v>
      </c>
      <c r="I16" s="7">
        <v>9799.2000000000007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65">
        <v>5476.7</v>
      </c>
      <c r="H32" s="29">
        <f t="shared" si="0"/>
        <v>100</v>
      </c>
      <c r="I32" s="7">
        <v>5476.7</v>
      </c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48962.9</v>
      </c>
      <c r="F38" s="13">
        <v>43069.3</v>
      </c>
      <c r="G38" s="13">
        <v>48962.9</v>
      </c>
      <c r="H38" s="29">
        <f t="shared" si="0"/>
        <v>100</v>
      </c>
      <c r="I38" s="7">
        <v>2946.8</v>
      </c>
      <c r="J38" s="7">
        <v>2946.8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506005.9</v>
      </c>
      <c r="D44" s="5">
        <f>C44/B44*100</f>
        <v>94.991081079761912</v>
      </c>
      <c r="E44" s="5">
        <f t="shared" ref="E44:L44" si="1">E8+E9</f>
        <v>662884.5</v>
      </c>
      <c r="F44" s="5">
        <f t="shared" si="1"/>
        <v>509455.20000000007</v>
      </c>
      <c r="G44" s="5">
        <f t="shared" si="1"/>
        <v>627607.80000000005</v>
      </c>
      <c r="H44" s="34">
        <f t="shared" si="0"/>
        <v>94.678303686388816</v>
      </c>
      <c r="I44" s="5">
        <f t="shared" si="1"/>
        <v>32518.400000000001</v>
      </c>
      <c r="J44" s="5">
        <f t="shared" si="1"/>
        <v>16036</v>
      </c>
      <c r="K44" s="5">
        <f t="shared" si="1"/>
        <v>121601.9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" top="0" bottom="0" header="0" footer="0"/>
  <pageSetup paperSize="9" scale="49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tabSelected="1" topLeftCell="C1" workbookViewId="0">
      <selection activeCell="B16" sqref="B16"/>
    </sheetView>
  </sheetViews>
  <sheetFormatPr defaultRowHeight="15"/>
  <cols>
    <col min="1" max="1" width="104.57031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2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20.25">
      <c r="A3" s="90" t="s">
        <v>118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2" ht="23.2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103" t="s">
        <v>87</v>
      </c>
      <c r="G6" s="91" t="s">
        <v>6</v>
      </c>
      <c r="H6" s="91" t="s">
        <v>7</v>
      </c>
      <c r="I6" s="102" t="s">
        <v>116</v>
      </c>
      <c r="J6" s="99" t="s">
        <v>9</v>
      </c>
      <c r="K6" s="99"/>
      <c r="L6" s="99"/>
    </row>
    <row r="7" spans="1:12" ht="33" customHeight="1">
      <c r="A7" s="93"/>
      <c r="B7" s="101"/>
      <c r="C7" s="93"/>
      <c r="D7" s="93"/>
      <c r="E7" s="101"/>
      <c r="F7" s="104"/>
      <c r="G7" s="93"/>
      <c r="H7" s="93"/>
      <c r="I7" s="102"/>
      <c r="J7" s="99"/>
      <c r="K7" s="85" t="s">
        <v>10</v>
      </c>
      <c r="L7" s="85" t="s">
        <v>11</v>
      </c>
    </row>
    <row r="8" spans="1:12" ht="20.25">
      <c r="A8" s="32" t="s">
        <v>12</v>
      </c>
      <c r="B8" s="36">
        <v>166868</v>
      </c>
      <c r="C8" s="40">
        <v>173471.8</v>
      </c>
      <c r="D8" s="30">
        <f>C8/B8*100</f>
        <v>103.95749934079632</v>
      </c>
      <c r="E8" s="26">
        <v>197385.9</v>
      </c>
      <c r="F8" s="26">
        <v>128780</v>
      </c>
      <c r="G8" s="27">
        <v>191064.5</v>
      </c>
      <c r="H8" s="29">
        <f>G8/E8*100</f>
        <v>96.797440951962628</v>
      </c>
      <c r="I8" s="26">
        <v>14817.5</v>
      </c>
      <c r="J8" s="26">
        <v>7181.6</v>
      </c>
      <c r="K8" s="31">
        <f>G8-C8</f>
        <v>17592.700000000012</v>
      </c>
      <c r="L8" s="28"/>
    </row>
    <row r="9" spans="1:12" ht="20.25">
      <c r="A9" s="4" t="s">
        <v>13</v>
      </c>
      <c r="B9" s="35">
        <v>365819.8</v>
      </c>
      <c r="C9" s="41">
        <v>340966.5</v>
      </c>
      <c r="D9" s="30">
        <f>C9/B9*100</f>
        <v>93.206135917192029</v>
      </c>
      <c r="E9" s="37">
        <f>E10+E11+E12+E13+E14+E15+E16+E17+E18+E19+E20+E21+E22+E23+E24+E25+E26+E27+E28+E29+E30+E31+E32+E33+E34+E35+E36+E37+E38+E39+E40+E41+E42+E43</f>
        <v>465886.4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451193.9</v>
      </c>
      <c r="H9" s="29">
        <f t="shared" ref="H9:H44" si="0">G9/E9*100</f>
        <v>96.846334213662388</v>
      </c>
      <c r="I9" s="37">
        <f>I10+I11+I12+I13+I14+I15+I16+I17+I18+I19+I20+I21+I22+I23+I24+I25+I26+I27+I28+I29+I30+I31+I32+I33+I34+I35+I36+I37+I38+I39+I40+I41+I42+I43</f>
        <v>31927.100000000002</v>
      </c>
      <c r="J9" s="37">
        <f>J10+J11+J12+J13+J14+J15+J16+J17+J18+J19+J20+J21+J22+J23+J24+J25+J26+J27+J28+J29+J30+J31+J32+J33+J34+J35+J36+J37+J38+J39+J40+J41+J42+J43</f>
        <v>7044.6</v>
      </c>
      <c r="K9" s="31">
        <f>G9-C9</f>
        <v>110227.40000000002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13">
        <v>89792.3</v>
      </c>
      <c r="H10" s="29">
        <f t="shared" si="0"/>
        <v>89.999749422418674</v>
      </c>
      <c r="I10" s="7">
        <v>9977.2000000000007</v>
      </c>
      <c r="J10" s="7">
        <v>4988.6000000000004</v>
      </c>
      <c r="K10" s="7"/>
      <c r="L10" s="7"/>
    </row>
    <row r="11" spans="1:12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13">
        <v>23618.9</v>
      </c>
      <c r="H11" s="29">
        <f t="shared" si="0"/>
        <v>90.001105060797386</v>
      </c>
      <c r="I11" s="7">
        <v>2624</v>
      </c>
      <c r="J11" s="7">
        <v>1312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13">
        <v>42362.799999999996</v>
      </c>
      <c r="H12" s="29">
        <f t="shared" si="0"/>
        <v>98.332451278051678</v>
      </c>
      <c r="I12" s="7">
        <v>718.4</v>
      </c>
      <c r="J12" s="7">
        <v>359.2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13">
        <v>3308.3</v>
      </c>
      <c r="H13" s="29">
        <f t="shared" si="0"/>
        <v>92.356438960386384</v>
      </c>
      <c r="I13" s="7">
        <v>136.9</v>
      </c>
      <c r="J13" s="7">
        <v>136.9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13">
        <v>32.9</v>
      </c>
      <c r="H14" s="29">
        <f t="shared" si="0"/>
        <v>89.159891598915991</v>
      </c>
      <c r="I14" s="7">
        <v>2</v>
      </c>
      <c r="J14" s="7">
        <v>2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13">
        <v>90.2</v>
      </c>
      <c r="H15" s="29">
        <f t="shared" si="0"/>
        <v>100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174384.8</v>
      </c>
      <c r="F16" s="13">
        <v>154091.9</v>
      </c>
      <c r="G16" s="13">
        <v>174384.8</v>
      </c>
      <c r="H16" s="29">
        <f t="shared" si="0"/>
        <v>100</v>
      </c>
      <c r="I16" s="7">
        <v>9972.8000000000011</v>
      </c>
      <c r="J16" s="7">
        <v>173.6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13">
        <v>430.5</v>
      </c>
      <c r="H17" s="29">
        <f t="shared" si="0"/>
        <v>90.006272214091581</v>
      </c>
      <c r="I17" s="7">
        <v>23.9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13">
        <v>209.4</v>
      </c>
      <c r="H18" s="29">
        <f t="shared" si="0"/>
        <v>89.987107864202841</v>
      </c>
      <c r="I18" s="7">
        <v>11.6</v>
      </c>
      <c r="J18" s="7">
        <v>11.6</v>
      </c>
      <c r="K18" s="7"/>
      <c r="L18" s="7"/>
    </row>
    <row r="19" spans="1:12" ht="20.2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13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0"/>
        <v>100</v>
      </c>
      <c r="I20" s="7"/>
      <c r="J20" s="7"/>
      <c r="K20" s="7"/>
      <c r="L20" s="7"/>
    </row>
    <row r="21" spans="1:12" ht="20.25">
      <c r="A21" s="21" t="s">
        <v>25</v>
      </c>
      <c r="B21" s="5"/>
      <c r="C21" s="6"/>
      <c r="D21" s="20"/>
      <c r="E21" s="38">
        <v>452.3</v>
      </c>
      <c r="F21" s="13">
        <v>339.2</v>
      </c>
      <c r="G21" s="13">
        <v>414.6</v>
      </c>
      <c r="H21" s="29">
        <f t="shared" si="0"/>
        <v>91.664824231704628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13">
        <v>32.700000000000003</v>
      </c>
      <c r="H22" s="29">
        <f t="shared" si="0"/>
        <v>90.082644628099189</v>
      </c>
      <c r="I22" s="7">
        <v>1.8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119</v>
      </c>
      <c r="B24" s="9"/>
      <c r="C24" s="9"/>
      <c r="D24" s="12"/>
      <c r="E24" s="38">
        <v>0.4</v>
      </c>
      <c r="F24" s="13"/>
      <c r="G24" s="13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1356.9</v>
      </c>
      <c r="F26" s="13">
        <v>1018.3</v>
      </c>
      <c r="G26" s="13">
        <v>1356.9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13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13">
        <v>357.1</v>
      </c>
      <c r="H28" s="29">
        <f t="shared" si="0"/>
        <v>91.681643132220799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13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13">
        <v>5476.7</v>
      </c>
      <c r="H32" s="29">
        <f t="shared" si="0"/>
        <v>100</v>
      </c>
      <c r="I32" s="7">
        <v>5476.7</v>
      </c>
      <c r="J32" s="7"/>
      <c r="K32" s="7"/>
      <c r="L32" s="7"/>
    </row>
    <row r="33" spans="1:12" ht="20.25">
      <c r="A33" s="11" t="s">
        <v>111</v>
      </c>
      <c r="B33" s="9"/>
      <c r="C33" s="9"/>
      <c r="D33" s="12"/>
      <c r="E33" s="7">
        <v>10000</v>
      </c>
      <c r="F33" s="13"/>
      <c r="G33" s="13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13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13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13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13">
        <v>3928.2</v>
      </c>
      <c r="H37" s="29">
        <f t="shared" si="0"/>
        <v>100</v>
      </c>
      <c r="I37" s="7"/>
      <c r="J37" s="7"/>
      <c r="K37" s="7"/>
      <c r="L37" s="7"/>
    </row>
    <row r="38" spans="1:12" ht="40.5">
      <c r="A38" s="11" t="s">
        <v>93</v>
      </c>
      <c r="B38" s="9"/>
      <c r="C38" s="9"/>
      <c r="D38" s="12"/>
      <c r="E38" s="7">
        <v>48962.9</v>
      </c>
      <c r="F38" s="13">
        <v>43069.3</v>
      </c>
      <c r="G38" s="13">
        <v>48962.9</v>
      </c>
      <c r="H38" s="29">
        <f t="shared" si="0"/>
        <v>100</v>
      </c>
      <c r="I38" s="7">
        <v>2946.8</v>
      </c>
      <c r="J38" s="7"/>
      <c r="K38" s="7"/>
      <c r="L38" s="7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7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7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7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7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7"/>
    </row>
    <row r="44" spans="1:12" ht="20.25">
      <c r="A44" s="19" t="s">
        <v>43</v>
      </c>
      <c r="B44" s="5">
        <f>B8+B9</f>
        <v>532687.80000000005</v>
      </c>
      <c r="C44" s="5">
        <f>C8+C9</f>
        <v>514438.3</v>
      </c>
      <c r="D44" s="5">
        <f>C44/B44*100</f>
        <v>96.574072092508956</v>
      </c>
      <c r="E44" s="5">
        <f t="shared" ref="E44:L44" si="1">E8+E9</f>
        <v>663272.30000000005</v>
      </c>
      <c r="F44" s="5">
        <f t="shared" si="1"/>
        <v>509455.20000000007</v>
      </c>
      <c r="G44" s="5">
        <f t="shared" si="1"/>
        <v>642258.4</v>
      </c>
      <c r="H44" s="34">
        <f t="shared" si="0"/>
        <v>96.831783869159011</v>
      </c>
      <c r="I44" s="5">
        <f t="shared" si="1"/>
        <v>46744.600000000006</v>
      </c>
      <c r="J44" s="5">
        <f t="shared" si="1"/>
        <v>14226.2</v>
      </c>
      <c r="K44" s="5">
        <f t="shared" si="1"/>
        <v>127820.10000000003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98425196850393704" right="0.19685039370078741" top="0" bottom="0" header="0" footer="0"/>
  <pageSetup paperSize="9" scale="5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56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49</v>
      </c>
      <c r="G6" s="91" t="s">
        <v>6</v>
      </c>
      <c r="H6" s="91" t="s">
        <v>7</v>
      </c>
      <c r="I6" s="102" t="s">
        <v>54</v>
      </c>
      <c r="J6" s="99" t="s">
        <v>9</v>
      </c>
      <c r="K6" s="99"/>
      <c r="L6" s="99"/>
    </row>
    <row r="7" spans="1:13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44" t="s">
        <v>10</v>
      </c>
      <c r="L7" s="44" t="s">
        <v>11</v>
      </c>
    </row>
    <row r="8" spans="1:13" ht="20.25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>
      <c r="A41" s="86" t="s">
        <v>44</v>
      </c>
      <c r="B41" s="86"/>
      <c r="C41" s="86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1:C41"/>
    <mergeCell ref="E6:E7"/>
    <mergeCell ref="F6:F7"/>
    <mergeCell ref="G6:G7"/>
    <mergeCell ref="H6:H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57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3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49</v>
      </c>
      <c r="G6" s="91" t="s">
        <v>6</v>
      </c>
      <c r="H6" s="91" t="s">
        <v>7</v>
      </c>
      <c r="I6" s="102" t="s">
        <v>54</v>
      </c>
      <c r="J6" s="99" t="s">
        <v>9</v>
      </c>
      <c r="K6" s="99"/>
      <c r="L6" s="99"/>
    </row>
    <row r="7" spans="1:13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46" t="s">
        <v>10</v>
      </c>
      <c r="L7" s="46" t="s">
        <v>11</v>
      </c>
    </row>
    <row r="8" spans="1:13" ht="20.25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20.25">
      <c r="A3" s="90" t="s">
        <v>59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2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49</v>
      </c>
      <c r="G6" s="91" t="s">
        <v>6</v>
      </c>
      <c r="H6" s="91" t="s">
        <v>7</v>
      </c>
      <c r="I6" s="102" t="s">
        <v>60</v>
      </c>
      <c r="J6" s="99" t="s">
        <v>9</v>
      </c>
      <c r="K6" s="99"/>
      <c r="L6" s="99"/>
    </row>
    <row r="7" spans="1:12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48" t="s">
        <v>10</v>
      </c>
      <c r="L7" s="48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C1" workbookViewId="0">
      <selection activeCell="G47" sqref="G47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20.25">
      <c r="A3" s="90" t="s">
        <v>61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2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49</v>
      </c>
      <c r="G6" s="91" t="s">
        <v>6</v>
      </c>
      <c r="H6" s="91" t="s">
        <v>7</v>
      </c>
      <c r="I6" s="102" t="s">
        <v>60</v>
      </c>
      <c r="J6" s="99" t="s">
        <v>9</v>
      </c>
      <c r="K6" s="99"/>
      <c r="L6" s="99"/>
    </row>
    <row r="7" spans="1:12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49" t="s">
        <v>10</v>
      </c>
      <c r="L7" s="49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C10" workbookViewId="0">
      <selection activeCell="C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20.25">
      <c r="A3" s="90" t="s">
        <v>62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99" t="s">
        <v>51</v>
      </c>
      <c r="L5" s="99"/>
    </row>
    <row r="6" spans="1:14" ht="22.5" customHeight="1">
      <c r="A6" s="92"/>
      <c r="B6" s="100" t="s">
        <v>5</v>
      </c>
      <c r="C6" s="91" t="s">
        <v>6</v>
      </c>
      <c r="D6" s="91" t="s">
        <v>7</v>
      </c>
      <c r="E6" s="100" t="s">
        <v>8</v>
      </c>
      <c r="F6" s="87" t="s">
        <v>49</v>
      </c>
      <c r="G6" s="91" t="s">
        <v>6</v>
      </c>
      <c r="H6" s="91" t="s">
        <v>7</v>
      </c>
      <c r="I6" s="102" t="s">
        <v>60</v>
      </c>
      <c r="J6" s="99" t="s">
        <v>9</v>
      </c>
      <c r="K6" s="99"/>
      <c r="L6" s="99"/>
    </row>
    <row r="7" spans="1:14" ht="20.25">
      <c r="A7" s="93"/>
      <c r="B7" s="101"/>
      <c r="C7" s="93"/>
      <c r="D7" s="93"/>
      <c r="E7" s="101"/>
      <c r="F7" s="88"/>
      <c r="G7" s="93"/>
      <c r="H7" s="93"/>
      <c r="I7" s="102"/>
      <c r="J7" s="99"/>
      <c r="K7" s="50" t="s">
        <v>10</v>
      </c>
      <c r="L7" s="50" t="s">
        <v>11</v>
      </c>
    </row>
    <row r="8" spans="1:14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43</vt:i4>
      </vt:variant>
    </vt:vector>
  </HeadingPairs>
  <TitlesOfParts>
    <vt:vector size="43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  <vt:lpstr>17.05</vt:lpstr>
      <vt:lpstr>24.05</vt:lpstr>
      <vt:lpstr>31.05</vt:lpstr>
      <vt:lpstr>07.06</vt:lpstr>
      <vt:lpstr>14.06</vt:lpstr>
      <vt:lpstr>21.06</vt:lpstr>
      <vt:lpstr>28.06</vt:lpstr>
      <vt:lpstr>05.07</vt:lpstr>
      <vt:lpstr>12.07</vt:lpstr>
      <vt:lpstr>19.07</vt:lpstr>
      <vt:lpstr>26.07</vt:lpstr>
      <vt:lpstr>02.08</vt:lpstr>
      <vt:lpstr>09.08</vt:lpstr>
      <vt:lpstr>16.08</vt:lpstr>
      <vt:lpstr>23.08</vt:lpstr>
      <vt:lpstr>29.08</vt:lpstr>
      <vt:lpstr>06.09</vt:lpstr>
      <vt:lpstr>13.09</vt:lpstr>
      <vt:lpstr>20.09</vt:lpstr>
      <vt:lpstr>27.09</vt:lpstr>
      <vt:lpstr>04.10</vt:lpstr>
      <vt:lpstr>11.10</vt:lpstr>
      <vt:lpstr>18.10</vt:lpstr>
      <vt:lpstr>25.10</vt:lpstr>
      <vt:lpstr>01.11</vt:lpstr>
      <vt:lpstr>08.11</vt:lpstr>
      <vt:lpstr>15.11</vt:lpstr>
      <vt:lpstr>22.11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balt-BALTASIFO8-fo</cp:lastModifiedBy>
  <cp:lastPrinted>2013-11-22T11:29:36Z</cp:lastPrinted>
  <dcterms:created xsi:type="dcterms:W3CDTF">2013-01-25T09:27:22Z</dcterms:created>
  <dcterms:modified xsi:type="dcterms:W3CDTF">2013-11-22T11:29:46Z</dcterms:modified>
</cp:coreProperties>
</file>